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4965" tabRatio="866" activeTab="6"/>
  </bookViews>
  <sheets>
    <sheet name="ΟΔΗΓIΕΣ" sheetId="1" r:id="rId1"/>
    <sheet name="ΛΥΚ ΕΠΙΤΡ ΜΟΝ " sheetId="2" r:id="rId2"/>
    <sheet name="ΛΥΚ ΕΠΙΤΡ ΑΝΑΠΛ" sheetId="3" r:id="rId3"/>
    <sheet name="ΕΠΙΤΗΡ  ΜΟΝ" sheetId="4" r:id="rId4"/>
    <sheet name="ΕΠΙΤΗΡ ΑΝΑΠΛ" sheetId="5" r:id="rId5"/>
    <sheet name="ΚΑΘΑΡ ΣΥΜΒΑΣ" sheetId="6" r:id="rId6"/>
    <sheet name="ΚΑΘΑΡ. ΜΟΝΙΜΕΣ" sheetId="7" r:id="rId7"/>
    <sheet name="ΣΥΓΚΕΝΤ" sheetId="8" r:id="rId8"/>
  </sheets>
  <externalReferences>
    <externalReference r:id="rId11"/>
  </externalReferences>
  <definedNames>
    <definedName name="data">#REF!</definedName>
    <definedName name="data1">'[1]Data'!$A:$S</definedName>
    <definedName name="Krat">#REF!</definedName>
    <definedName name="_xlnm.Print_Area" localSheetId="3">'ΕΠΙΤΗΡ  ΜΟΝ'!$A$1:$T$84</definedName>
    <definedName name="_xlnm.Print_Area" localSheetId="4">'ΕΠΙΤΗΡ ΑΝΑΠΛ'!$A$1:$R$30</definedName>
    <definedName name="_xlnm.Print_Area" localSheetId="2">'ΛΥΚ ΕΠΙΤΡ ΑΝΑΠΛ'!$A$1:$R$34</definedName>
    <definedName name="_xlnm.Print_Area" localSheetId="1">'ΛΥΚ ΕΠΙΤΡ ΜΟΝ '!$A$1:$T$36</definedName>
    <definedName name="PROS">#REF!</definedName>
    <definedName name="pros1">'[1]PROS'!$A$312:$BS$314</definedName>
  </definedNames>
  <calcPr fullCalcOnLoad="1"/>
</workbook>
</file>

<file path=xl/comments2.xml><?xml version="1.0" encoding="utf-8"?>
<comments xmlns="http://schemas.openxmlformats.org/spreadsheetml/2006/main">
  <authors>
    <author>ΔΗΜΟΣΘΕΝΗΣ</author>
  </authors>
  <commentList>
    <comment ref="V12" authorId="0">
      <text>
        <r>
          <rPr>
            <sz val="8"/>
            <rFont val="Tahoma"/>
            <family val="0"/>
          </rPr>
          <t xml:space="preserve">Δίνουμε τον αριθμό IBAN σε πλήρη μορφή.
</t>
        </r>
      </text>
    </comment>
    <comment ref="AF12" authorId="0">
      <text>
        <r>
          <rPr>
            <sz val="8"/>
            <rFont val="Tahoma"/>
            <family val="0"/>
          </rPr>
          <t xml:space="preserve">Δίνει την πληροφορία για το αποτέλεσμα ελέγχου.
</t>
        </r>
      </text>
    </comment>
    <comment ref="V13" authorId="0">
      <text>
        <r>
          <rPr>
            <sz val="8"/>
            <rFont val="Tahoma"/>
            <family val="0"/>
          </rPr>
          <t xml:space="preserve">Δίνουμε τον αριθμό IBAN σε πλήρη μορφή.
</t>
        </r>
      </text>
    </comment>
    <comment ref="V14" authorId="0">
      <text>
        <r>
          <rPr>
            <sz val="8"/>
            <rFont val="Tahoma"/>
            <family val="0"/>
          </rPr>
          <t xml:space="preserve">Δίνουμε τον αριθμό IBAN σε πλήρη μορφή.
</t>
        </r>
      </text>
    </comment>
  </commentList>
</comments>
</file>

<file path=xl/comments3.xml><?xml version="1.0" encoding="utf-8"?>
<comments xmlns="http://schemas.openxmlformats.org/spreadsheetml/2006/main">
  <authors>
    <author>ΔΗΜΟΣΘΕΝΗΣ</author>
  </authors>
  <commentList>
    <comment ref="T12" authorId="0">
      <text>
        <r>
          <rPr>
            <sz val="8"/>
            <rFont val="Tahoma"/>
            <family val="0"/>
          </rPr>
          <t xml:space="preserve">Δίνουμε τον αριθμό IBAN σε πλήρη μορφή.
</t>
        </r>
      </text>
    </comment>
    <comment ref="AD12" authorId="0">
      <text>
        <r>
          <rPr>
            <sz val="8"/>
            <rFont val="Tahoma"/>
            <family val="0"/>
          </rPr>
          <t xml:space="preserve">Δίνει την πληροφορία για το αποτέλεσμα ελέγχου.
</t>
        </r>
      </text>
    </comment>
    <comment ref="T13" authorId="0">
      <text>
        <r>
          <rPr>
            <sz val="8"/>
            <rFont val="Tahoma"/>
            <family val="0"/>
          </rPr>
          <t xml:space="preserve">Δίνουμε τον αριθμό IBAN σε πλήρη μορφή.
</t>
        </r>
      </text>
    </comment>
    <comment ref="T14" authorId="0">
      <text>
        <r>
          <rPr>
            <sz val="8"/>
            <rFont val="Tahoma"/>
            <family val="0"/>
          </rPr>
          <t xml:space="preserve">Δίνουμε τον αριθμό IBAN σε πλήρη μορφή.
</t>
        </r>
      </text>
    </comment>
  </commentList>
</comments>
</file>

<file path=xl/comments4.xml><?xml version="1.0" encoding="utf-8"?>
<comments xmlns="http://schemas.openxmlformats.org/spreadsheetml/2006/main">
  <authors>
    <author>ΔΗΜΟΣΘΕΝΗΣ</author>
  </authors>
  <commentList>
    <comment ref="AF12" authorId="0">
      <text>
        <r>
          <rPr>
            <sz val="8"/>
            <rFont val="Tahoma"/>
            <family val="0"/>
          </rPr>
          <t xml:space="preserve">Δίνει την πληροφορία για το αποτέλεσμα ελέγχου.
</t>
        </r>
      </text>
    </comment>
  </commentList>
</comments>
</file>

<file path=xl/comments5.xml><?xml version="1.0" encoding="utf-8"?>
<comments xmlns="http://schemas.openxmlformats.org/spreadsheetml/2006/main">
  <authors>
    <author>ΔΗΜΟΣΘΕΝΗΣ</author>
  </authors>
  <commentList>
    <comment ref="T12" authorId="0">
      <text>
        <r>
          <rPr>
            <sz val="8"/>
            <rFont val="Tahoma"/>
            <family val="0"/>
          </rPr>
          <t xml:space="preserve">Δίνουμε τον αριθμό IBAN σε πλήρη μορφή.
</t>
        </r>
      </text>
    </comment>
    <comment ref="AD12" authorId="0">
      <text>
        <r>
          <rPr>
            <sz val="8"/>
            <rFont val="Tahoma"/>
            <family val="0"/>
          </rPr>
          <t xml:space="preserve">Δίνει την πληροφορία για το αποτέλεσμα ελέγχου.
</t>
        </r>
      </text>
    </comment>
    <comment ref="T13" authorId="0">
      <text>
        <r>
          <rPr>
            <sz val="8"/>
            <rFont val="Tahoma"/>
            <family val="0"/>
          </rPr>
          <t xml:space="preserve">Δίνουμε τον αριθμό IBAN σε πλήρη μορφή.
</t>
        </r>
      </text>
    </comment>
    <comment ref="T14" authorId="0">
      <text>
        <r>
          <rPr>
            <sz val="8"/>
            <rFont val="Tahoma"/>
            <family val="0"/>
          </rPr>
          <t xml:space="preserve">Δίνουμε τον αριθμό IBAN σε πλήρη μορφή.
</t>
        </r>
      </text>
    </comment>
  </commentList>
</comments>
</file>

<file path=xl/sharedStrings.xml><?xml version="1.0" encoding="utf-8"?>
<sst xmlns="http://schemas.openxmlformats.org/spreadsheetml/2006/main" count="418" uniqueCount="141">
  <si>
    <t>20%-1,5%</t>
  </si>
  <si>
    <t>ΚΛΑΔΟΣ</t>
  </si>
  <si>
    <t>ΕΛΛΗΝΙΚΗ ΔΗΜΟΚΡΑΤΙΑ</t>
  </si>
  <si>
    <t xml:space="preserve">Κ Α Τ Α Σ Τ Α Σ Η </t>
  </si>
  <si>
    <t>ΠΕΡ/ΚΗ Δ/ΝΣΗ Π.&amp; Δ.ΕΚΠ/ΣΗΣ ΣΤΕΡ.ΕΛΛΑΔΑΣ</t>
  </si>
  <si>
    <t>Δ/ΝΣΗ Β/ΘΜΙΑΣ ΕΚΠ/ΣΗΣ ΦΘΙΩΤΙΔΑΣ</t>
  </si>
  <si>
    <t xml:space="preserve"> Κ Ρ Α Τ Η Σ Ε Ι Σ</t>
  </si>
  <si>
    <t>ΙΔΙΟΤΗΤΑ</t>
  </si>
  <si>
    <t>ΥΓ.</t>
  </si>
  <si>
    <t>ΜΕΡ.</t>
  </si>
  <si>
    <t>ΦΟΡΟΣ</t>
  </si>
  <si>
    <t>ΚΑΘΑΡΟ</t>
  </si>
  <si>
    <t>Α/Α</t>
  </si>
  <si>
    <t>ΑΠΟΖΗ-</t>
  </si>
  <si>
    <t>ΔΑΠΑ-</t>
  </si>
  <si>
    <t>ΠΕΡΙΘ.</t>
  </si>
  <si>
    <t>ΣΥΝΟ-</t>
  </si>
  <si>
    <t xml:space="preserve"> ΚΡΑΤΗ-</t>
  </si>
  <si>
    <t>ΠΟΣΟ</t>
  </si>
  <si>
    <t>ΝΗΣ</t>
  </si>
  <si>
    <t>ΛΟ</t>
  </si>
  <si>
    <t>ΣΕΩΝ</t>
  </si>
  <si>
    <t>ΔΙΚ/ΧΩΝ</t>
  </si>
  <si>
    <t>ΜΕΛΟΣ</t>
  </si>
  <si>
    <t>Σ Υ Ν Ο Λ Α</t>
  </si>
  <si>
    <t>Β Ε Β Α Ι Ω Σ Η</t>
  </si>
  <si>
    <t>ΒΕΒΑΙΩΝΕΤΑΙ ΟΤΙ ΟΛΟΙ ΟΣΟΙ ΠΕΡΙΛΑΜΒΑΝΟΝΤΑΙ ΣΤΗΝ ΚΑΤΑΣΤΑΣΗ</t>
  </si>
  <si>
    <t>ΕΧΟΥΝ ΕΚΤΕΛΕΣΕΙ ΤΗΝ ΕΡΓΑΣΙΑ ΠΟΥ ΤΟΥΣ ΑΝΑΤΕΘΗΚΕ ΚΑΙ ΔΙΚΑΙ-</t>
  </si>
  <si>
    <t xml:space="preserve">ΟΥΝΤΑΙ ΤΗN ΑΝΩΤΕΡΩ AΠΟΖΗΜΙΩΣΗ ΓΙΑ ΤΗ ΣΥΜΜΕΤΟΧΗ ΤΩΝ </t>
  </si>
  <si>
    <t>ΣΥΝΟΛΟ ΑΠΟΖΗΜΙΩΣΗΣ</t>
  </si>
  <si>
    <t>ΥΠΟΓΡΑΦΗ</t>
  </si>
  <si>
    <t>ΕΡΓΟΔ.</t>
  </si>
  <si>
    <t>ΑΣΦΑΛ.</t>
  </si>
  <si>
    <t>ΚΡΑΤΗ-</t>
  </si>
  <si>
    <t>ΜΙΩΣΗΣ</t>
  </si>
  <si>
    <t>ΣΥΓΚΕΝΤΡΩΤΙΚΗ ΚΑΤΑΣΤΑΣΗ</t>
  </si>
  <si>
    <t>ΥΓΕΙΟΝ.</t>
  </si>
  <si>
    <t>ΜΕΡΙΚΟ</t>
  </si>
  <si>
    <t>ΟΜΑΔΕΣ</t>
  </si>
  <si>
    <t>ΤΕΑΜ</t>
  </si>
  <si>
    <t>1% ,2%</t>
  </si>
  <si>
    <t>&amp; 3%</t>
  </si>
  <si>
    <t>ΚΡΑΤΗΣ.</t>
  </si>
  <si>
    <t>ΜΤΠΥ</t>
  </si>
  <si>
    <t>ΤΕΑΔΥ</t>
  </si>
  <si>
    <t>ΣΥΝΟΛΟ</t>
  </si>
  <si>
    <t>ΙΚΑ</t>
  </si>
  <si>
    <t>ΑΦΜ</t>
  </si>
  <si>
    <t>ΕΡΓΑΣΙΑΣ</t>
  </si>
  <si>
    <t>MK</t>
  </si>
  <si>
    <t>ΓΡΑΜΜ.</t>
  </si>
  <si>
    <t>ΧΕΙΡΙΣ. V.B.I.</t>
  </si>
  <si>
    <t>ΗΜ. ΑΠΑΣΧ</t>
  </si>
  <si>
    <t>Ο/Η ΠΡΟΕΔΡΟΣ ΤΟΥ ΕΞΕΤ. ΚΕΝΤΡΟΥ</t>
  </si>
  <si>
    <t>ΔΙΑ ΒΙΟΥ ΜΑΘΗΣΗΣ &amp; ΘΡΗΣΚ/ΤΩΝ</t>
  </si>
  <si>
    <t xml:space="preserve">ΥΠΟΥΡΓΕΙΟ ΠΑΙΔΕΙΑΣ </t>
  </si>
  <si>
    <t>ΕΠΙΤΗ-ΡΗΤΗΣ</t>
  </si>
  <si>
    <t>ΠΡΟΒΛΕΠ.      ΑΠΟΖΗΜ.</t>
  </si>
  <si>
    <t>ΗΜΕΡΕΣ ΑΠΑΣΧΟΛ</t>
  </si>
  <si>
    <t>ΣΥΝΟΛΟ     ΔΑΠΑΝΗΣ</t>
  </si>
  <si>
    <t>ΣΥΝΟΛΟ  ΚΡΑΤΗΣΕΩΝ</t>
  </si>
  <si>
    <t>ΙΚΑ - ΤΕΑΜ ΑΣΦΑΛΙΣΜ.</t>
  </si>
  <si>
    <t>ΚΑΘΑΡΟ  ΠΟΣΟ  ΔΙΚΑΙΟΥΧΩΝ</t>
  </si>
  <si>
    <t>Ι.Κ.Α. Εργοδότη</t>
  </si>
  <si>
    <t>ΦΟΡΟΣ 20%-1,5%</t>
  </si>
  <si>
    <t>ΜΤΠΥ 1%</t>
  </si>
  <si>
    <t>ΕΠΙΤΗΡΗΤΕΣ ΜΟΝ.</t>
  </si>
  <si>
    <t>ΚΑΘΑΡΙΣΤΡΙΕΣ ΜΟΝ.</t>
  </si>
  <si>
    <t>ΛΥΚ. ΕΠΙΤΡΟΠΗ  ΜΟΝ.</t>
  </si>
  <si>
    <t>ΛΥΚ. ΕΠΙΤΡΟΠΗ ΑΝΑΠΛ.</t>
  </si>
  <si>
    <t>ΕΠΙΤΗΡΗΤΕΣ ΑΝΑΠΛ.</t>
  </si>
  <si>
    <t xml:space="preserve">Κ Α Τ Α Σ Τ Α Σ Η   Α Π Ο Ζ Η Μ Ι Ω Σ Η Σ </t>
  </si>
  <si>
    <t>ΚΑΘΑΡΙ-ΣΤΡΙΑ</t>
  </si>
  <si>
    <t>Ι.Κ.Α. Εργοδότη 23,58%</t>
  </si>
  <si>
    <t>ΙΚΑ - ΤΕΑΜ ΑΣΦΑΛΙΣΜ. 15,67%</t>
  </si>
  <si>
    <t>ΜΤΠΥ 3%</t>
  </si>
  <si>
    <t xml:space="preserve">ΣΥΝΟΛΟ ΙΚΑ - ΤΕΑΜ </t>
  </si>
  <si>
    <t>ΚΑΘΑΡΙΣΤΡΙΕΣ ΣΥΜΒ .</t>
  </si>
  <si>
    <t xml:space="preserve">ΑΠΟΖΗΜΙΩΣΗΣ ΑΝΑΠΛΗΡΩΤΩΝ ΤΗΣ ΛΥΚ. ΕΠΙΤΡΟΠΗΣ ΤΟΥ </t>
  </si>
  <si>
    <t>ΚΑΘΑΡΙΣΤΡΙΩΝ ΜΕ ΣΥΜΒΑΣΗ ΕΡΓΟΥ ΤΟΥ ΕΞΕΤ. ΚΕΝΤΡΟΥ ΤΟΥ</t>
  </si>
  <si>
    <t>ΚΑΘΑΡΙΣΤΡΙΕΣ ΜΟΝΙΜΕΣ</t>
  </si>
  <si>
    <t>ΚΑΘΑΡΙΣΤΡΙΕΣ ΣΥΜΒΑΣ.</t>
  </si>
  <si>
    <t xml:space="preserve">ΟΝΟΜΑΤΕΠΩΝΥΜΟ ΔΙΚΑΙΟΥΧΩΝ </t>
  </si>
  <si>
    <t>ΟΝΟΜΑΤΕΠΩΝΥΜΟ ΔΙΚΑΙΟΥΧΩΝ</t>
  </si>
  <si>
    <t>ΕΠΙΤΗΡΗΤΗΣ</t>
  </si>
  <si>
    <r>
      <t xml:space="preserve">ΟΝΟΜΑΤΕΠΩΝΥΜΟ ΔΙΚΑΙΟΥΧΩΝ ΚΑΙ ΛΟΓΑΡΙΑΣΜΟΣ </t>
    </r>
    <r>
      <rPr>
        <b/>
        <sz val="12"/>
        <rFont val="Times New Roman Greek"/>
        <family val="0"/>
      </rPr>
      <t>ΙΒΑΝ ΜΙΣΘΟΔΟΣΙΑΣ</t>
    </r>
  </si>
  <si>
    <t xml:space="preserve">ΠΡΟΕΔΡΟΣ </t>
  </si>
  <si>
    <t>ΕΙΔΙΚ. ΕΙΣΦ. ΑΛΛ. 2%</t>
  </si>
  <si>
    <t>ΤΠΔΥ</t>
  </si>
  <si>
    <t>ΟΑΕΔ 1%</t>
  </si>
  <si>
    <t>ΦΟΡΟΣ                20% - 1,5%</t>
  </si>
  <si>
    <t>ΠΡΟΒΛ. AΠΟΖΗΜ.</t>
  </si>
  <si>
    <t>ΙΒΑΝ</t>
  </si>
  <si>
    <t>ΑΠΟΖΗΜΙΩΣΗΣ ΟΛΩΝ ΤΩΝ ΕΠΙΤΡΟΠΩΝ ΤΟΥ E.K. TOY:</t>
  </si>
  <si>
    <t>OAEΔ</t>
  </si>
  <si>
    <t xml:space="preserve">ΑΠΟΖΗΜΙΩΣΗΣ ΑΝΑΠΛΗΡΩΤΩΝ ΕΠΙΤΗΡΗΤΩΝ ΤΟΥ ΕΞ. ΚΕΝΤΡΟΥ ΤΟΥ </t>
  </si>
  <si>
    <t xml:space="preserve">ΑΠΟΖΗΜΙΩΣΗΣ ΤΩΝ ΕΠΙΤΗΡΗΤΩΝ ΤΟΥ Ε. Κ. ΤΟΥ </t>
  </si>
  <si>
    <t>ΣΥΝΔΕΣΜΟΣ</t>
  </si>
  <si>
    <t xml:space="preserve">ΒΟΗΘ. ΓΡΑΜ </t>
  </si>
  <si>
    <t>ΠΡΟΒΛΕ-ΠΟΜΕΝΗ ΑΠΟΖΗ-ΜΙΩΣΗ</t>
  </si>
  <si>
    <t>ΕΡΓΟΔ. ΕΙΣΦ. ΕΟΠΥΥ 5,10%</t>
  </si>
  <si>
    <t>ΣΥΝΟΛΟ ΙΚΑ - ΤΕΑΜ  45,06%</t>
  </si>
  <si>
    <t>IBAN</t>
  </si>
  <si>
    <t>YE</t>
  </si>
  <si>
    <t>ΣΥΜΦΩΝΑ ΜΕ ΤΙΣ ΔΙΑΤΑΞΕΙΣ ΤΗΣ ΑΡΙΘΜ.  2/33374/0022/27-04-2012 Κ.Υ.Α.</t>
  </si>
  <si>
    <t>ΤΩΝ ΠΑΝΕΛΛΑΔΙΚΩΝ ΕΞΕΤΑΣΕΩΝ Γ! ΛΥΚΕΙΟΥ ΣΧΟΛ. ΕΤΟΥΣ 2011-2012</t>
  </si>
  <si>
    <t>ΤΩΝ ΠΑΝΕΛΛΑΔΙΚΩΝ ΕΞΕΤΑΣΕΩΝ ΤΗΣ Γ' ΛΥΚΕΙΟΥ 2012</t>
  </si>
  <si>
    <t>ΣΤΗ ΔΙΕΞΑΓΩΓΗ ΤΩΝ ΠΑΝΕΛΛΑΔΙΚΩΝ ΕΞΕΤΑΣΕΩΝ  2012</t>
  </si>
  <si>
    <t>ΑΠΟΖΗΜΙΩΣΗΣ ΤΗΣ ΛΥΚ. ΕΠΙΤΡΟΠΗΣ ΤΟΥ Ε. Κ.</t>
  </si>
  <si>
    <t>ΛΟΓΑΡΙΑΣΜΟΣ ΙΒΑΝ</t>
  </si>
  <si>
    <t>(ΠΡΟΣΟΧΗ ΧΩΡΙΣ ΚΕΝΑ)</t>
  </si>
  <si>
    <t>ΕΛΕΓΧΟΣ ΙΒΑΝ</t>
  </si>
  <si>
    <t>( ΟΙ ΛΟΓΑΡΙΑΣΜΟΙ ΚΑΙ Ο ΕΛΕΓΧΟΣ  ΙΒΑΝ ΔΕΝ ΕΤΥΠΩΝΩΝΤΑΙ )</t>
  </si>
  <si>
    <t>(ΟΙ ΛΟΓΑΡΙΑΣΜΟΙ  ΚΑΙ Ο ΕΛΕΓΧΟΣ ΙΒΑΝ ΔΕΝ ΕΤΥΠΩΝΩΝΤΑΙ )</t>
  </si>
  <si>
    <t>Δ/ΝΣΗ Δ/ΘΜΙΑΣ ΕΚΠ/ΣΗΣ ΦΘΙΩΤΙΔΑΣ</t>
  </si>
  <si>
    <t>ΚΥΠΡΟΥ 85  ΛΑΜΙΑ</t>
  </si>
  <si>
    <t>ΠΛΗΡΟΦΟΡΙΕΣ  ΓΙΩΡΓΟΣ ΔΡΟΣΟΣ</t>
  </si>
  <si>
    <t>ΣΧΟΛΕΙΟ</t>
  </si>
  <si>
    <t>ΣΧΟΛΕΙΟ (ΣΤΗΝ ΓΕΝΙΚΗ)</t>
  </si>
  <si>
    <t>ΠΟΛΗ ΠΟΥ ΕΔΡΕΥΕΙ ΤΟ ΣΧΟΛΕΙΟ</t>
  </si>
  <si>
    <t>ΗΜΕΡΟΜΗΝΙΑ ΘΕΩΡΗΣΗΣ</t>
  </si>
  <si>
    <t>ΥΠΟΥΡΓΕΙΟ ΠΑΙΔΕΙΑΣ</t>
  </si>
  <si>
    <t>ΕΙΣΑΓΩΓΗ ΣΤΟΙΧΕΙΩΝ ΕΞΕΤΑΣΤΙΚΟΥ ΚΕΝΤΡΟΥ</t>
  </si>
  <si>
    <t>ΤΗΛ.: 22310 50944     FAX: 2231022774</t>
  </si>
  <si>
    <t>ΜΑΙL: oikonomiko2@gmail.com</t>
  </si>
  <si>
    <t>ΑΠΑΙΤΟΥΜΕΝΑ ΔΙΚΑΙΟΛΟΓΗΤΙΚΑ</t>
  </si>
  <si>
    <t>α)  Διαβιβαστικό</t>
  </si>
  <si>
    <t>β)  Καταστάσεις πληρωμής σε 4 αντίγραφα</t>
  </si>
  <si>
    <t xml:space="preserve">γ)  Επικυρωμένο αντίγραφο απόφασης ορισμού μελών επιτροπής </t>
  </si>
  <si>
    <t>δ)  Βεβαίωση του προέδρου του Εξετ.    Κέντρου για τις ημέρες απασχόλησης των επιτηρητών</t>
  </si>
  <si>
    <t>στ)  Υπευθυνη δήλωση του Ν. 1599</t>
  </si>
  <si>
    <t>ε)  Υπευθυνη δήλωση  στοιχείων δικ/χου</t>
  </si>
  <si>
    <t>oikonomiko2@gmail.com</t>
  </si>
  <si>
    <t xml:space="preserve"> Οι καταστάσεις πληρωμής να αποσταλούν και ηλεκτρονικά στο email </t>
  </si>
  <si>
    <t>bebeosi_epitiriseon.xls</t>
  </si>
  <si>
    <t>yd_melon_ep.doc</t>
  </si>
  <si>
    <t>yd_1599.doc</t>
  </si>
  <si>
    <t>ΣΥΝΟΛΟ ΙΚΑ - ΤΕΑΜ  39,25%</t>
  </si>
  <si>
    <t>ΚΑΘΑΡΙΣΤΡΙΩΝ ΜΕ ΣΥΜΒΑΣΗ ΙΔΑΧ ΤΟΥ ΕΞΕΤ. ΚΕΝΤΡΟΥ ΤΟΥ</t>
  </si>
  <si>
    <t>Ι.Κ.Α. Εργοδότη 30,71%</t>
  </si>
  <si>
    <t>ΙΚΑ - ΤΕΑΜ ΑΣΦΑΛΙΣΜ. 19,95%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</si>
</sst>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&quot;Δρχ&quot;#,##0;\-&quot;Δρχ&quot;#,##0"/>
    <numFmt numFmtId="181" formatCode="&quot;Δρχ&quot;#,##0;[Red]\-&quot;Δρχ&quot;#,##0"/>
    <numFmt numFmtId="182" formatCode="&quot;Δρχ&quot;#,##0.00;\-&quot;Δρχ&quot;#,##0.00"/>
    <numFmt numFmtId="183" formatCode="&quot;Δρχ&quot;#,##0.00;[Red]\-&quot;Δρχ&quot;#,##0.00"/>
    <numFmt numFmtId="184" formatCode="_-&quot;Δρχ&quot;* #,##0_-;\-&quot;Δρχ&quot;* #,##0_-;_-&quot;Δρχ&quot;* &quot;-&quot;_-;_-@_-"/>
    <numFmt numFmtId="185" formatCode="_-* #,##0_-;\-* #,##0_-;_-* &quot;-&quot;_-;_-@_-"/>
    <numFmt numFmtId="186" formatCode="_-&quot;Δρχ&quot;* #,##0.00_-;\-&quot;Δρχ&quot;* #,##0.00_-;_-&quot;Δρχ&quot;* &quot;-&quot;??_-;_-@_-"/>
    <numFmt numFmtId="187" formatCode="_-* #,##0.00_-;\-* #,##0.00_-;_-* &quot;-&quot;??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#,##0.0"/>
    <numFmt numFmtId="192" formatCode="0.0"/>
    <numFmt numFmtId="193" formatCode="0.0%"/>
    <numFmt numFmtId="194" formatCode="#,##0.000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[$-408]dd\-mmm\-yy;@"/>
    <numFmt numFmtId="200" formatCode="[$-408]dddd\,\ d\ mmmm\ yyyy"/>
    <numFmt numFmtId="201" formatCode="[$-408]d\-mmm\-yy;@"/>
    <numFmt numFmtId="202" formatCode="#,##0.0000"/>
    <numFmt numFmtId="203" formatCode="[$-408]d\-mmm\-yyyy;@"/>
    <numFmt numFmtId="204" formatCode="[$-408]d\ mmmm\ yyyy;@"/>
  </numFmts>
  <fonts count="45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8"/>
      <name val="Arial Greek"/>
      <family val="2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Arial"/>
      <family val="0"/>
    </font>
    <font>
      <b/>
      <sz val="10"/>
      <name val="Times New Roman Greek"/>
      <family val="1"/>
    </font>
    <font>
      <sz val="10"/>
      <name val="Times New Roman Greek"/>
      <family val="1"/>
    </font>
    <font>
      <b/>
      <sz val="9"/>
      <name val="Times New Roman Greek"/>
      <family val="1"/>
    </font>
    <font>
      <sz val="9"/>
      <name val="Times New Roman Greek"/>
      <family val="1"/>
    </font>
    <font>
      <b/>
      <sz val="11"/>
      <name val="Times New Roman Greek"/>
      <family val="1"/>
    </font>
    <font>
      <sz val="8"/>
      <name val="Times New Roman Gree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 Greek"/>
      <family val="0"/>
    </font>
    <font>
      <b/>
      <sz val="12"/>
      <name val="Times New Roman Greek"/>
      <family val="0"/>
    </font>
    <font>
      <b/>
      <sz val="10"/>
      <name val="Arial"/>
      <family val="2"/>
    </font>
    <font>
      <sz val="9"/>
      <name val="Arial Greek"/>
      <family val="0"/>
    </font>
    <font>
      <sz val="7"/>
      <name val="Times New Roman Gree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12"/>
      <name val="Times New Roman"/>
      <family val="1"/>
    </font>
    <font>
      <b/>
      <sz val="11"/>
      <name val="Arial Greek"/>
      <family val="0"/>
    </font>
    <font>
      <b/>
      <sz val="11"/>
      <name val="Times New Roman"/>
      <family val="1"/>
    </font>
    <font>
      <b/>
      <u val="single"/>
      <sz val="12"/>
      <color indexed="12"/>
      <name val="Arial Greek"/>
      <family val="0"/>
    </font>
    <font>
      <b/>
      <sz val="8"/>
      <name val="Arial Greek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hair"/>
      <diagonal style="thin"/>
    </border>
    <border diagonalUp="1" diagonalDown="1">
      <left style="thin"/>
      <right style="thin"/>
      <top style="hair"/>
      <bottom style="hair"/>
      <diagonal style="thin"/>
    </border>
    <border diagonalUp="1" diagonalDown="1">
      <left style="thin"/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1" borderId="2" applyNumberFormat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8" fillId="16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16" borderId="1" applyNumberFormat="0" applyAlignment="0" applyProtection="0"/>
  </cellStyleXfs>
  <cellXfs count="4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horizontal="centerContinuous"/>
    </xf>
    <xf numFmtId="0" fontId="9" fillId="0" borderId="0" xfId="0" applyFont="1" applyFill="1" applyAlignment="1">
      <alignment horizontal="centerContinuous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3" fontId="11" fillId="0" borderId="0" xfId="0" applyNumberFormat="1" applyFont="1" applyFill="1" applyAlignment="1">
      <alignment horizontal="centerContinuous" vertical="center"/>
    </xf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vertical="center"/>
    </xf>
    <xf numFmtId="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/>
    </xf>
    <xf numFmtId="10" fontId="8" fillId="0" borderId="14" xfId="0" applyNumberFormat="1" applyFont="1" applyFill="1" applyBorder="1" applyAlignment="1">
      <alignment horizontal="center" vertical="center"/>
    </xf>
    <xf numFmtId="193" fontId="10" fillId="0" borderId="14" xfId="57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Continuous"/>
    </xf>
    <xf numFmtId="0" fontId="8" fillId="0" borderId="21" xfId="0" applyFont="1" applyFill="1" applyBorder="1" applyAlignment="1">
      <alignment horizontal="centerContinuous"/>
    </xf>
    <xf numFmtId="0" fontId="8" fillId="0" borderId="22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9" fontId="8" fillId="0" borderId="14" xfId="0" applyNumberFormat="1" applyFont="1" applyFill="1" applyBorder="1" applyAlignment="1">
      <alignment horizontal="center"/>
    </xf>
    <xf numFmtId="10" fontId="8" fillId="0" borderId="22" xfId="0" applyNumberFormat="1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 wrapText="1"/>
    </xf>
    <xf numFmtId="9" fontId="8" fillId="0" borderId="22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3" fontId="8" fillId="0" borderId="0" xfId="0" applyNumberFormat="1" applyFont="1" applyFill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horizontal="centerContinuous" vertical="center"/>
    </xf>
    <xf numFmtId="3" fontId="8" fillId="0" borderId="12" xfId="0" applyNumberFormat="1" applyFont="1" applyFill="1" applyBorder="1" applyAlignment="1">
      <alignment horizontal="center" vertical="center"/>
    </xf>
    <xf numFmtId="10" fontId="31" fillId="0" borderId="12" xfId="0" applyNumberFormat="1" applyFont="1" applyBorder="1" applyAlignment="1" applyProtection="1">
      <alignment horizontal="center" vertical="center"/>
      <protection hidden="1"/>
    </xf>
    <xf numFmtId="4" fontId="8" fillId="0" borderId="12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Continuous" vertical="center"/>
    </xf>
    <xf numFmtId="4" fontId="12" fillId="0" borderId="11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8" fillId="18" borderId="0" xfId="0" applyFont="1" applyFill="1" applyAlignment="1">
      <alignment vertical="center"/>
    </xf>
    <xf numFmtId="1" fontId="13" fillId="0" borderId="0" xfId="0" applyNumberFormat="1" applyFont="1" applyAlignment="1">
      <alignment vertical="center"/>
    </xf>
    <xf numFmtId="1" fontId="11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left" vertical="center"/>
    </xf>
    <xf numFmtId="3" fontId="11" fillId="0" borderId="23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4" fontId="31" fillId="0" borderId="23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1" fontId="8" fillId="18" borderId="10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32" fillId="0" borderId="24" xfId="0" applyNumberFormat="1" applyFont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/>
    </xf>
    <xf numFmtId="1" fontId="8" fillId="18" borderId="24" xfId="0" applyNumberFormat="1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>
      <alignment horizontal="center" vertical="center"/>
    </xf>
    <xf numFmtId="1" fontId="31" fillId="0" borderId="28" xfId="0" applyNumberFormat="1" applyFont="1" applyFill="1" applyBorder="1" applyAlignment="1" applyProtection="1">
      <alignment horizontal="center" vertical="center"/>
      <protection hidden="1"/>
    </xf>
    <xf numFmtId="4" fontId="31" fillId="0" borderId="23" xfId="0" applyNumberFormat="1" applyFont="1" applyFill="1" applyBorder="1" applyAlignment="1">
      <alignment horizontal="center" vertical="center" wrapText="1"/>
    </xf>
    <xf numFmtId="1" fontId="31" fillId="0" borderId="29" xfId="0" applyNumberFormat="1" applyFont="1" applyFill="1" applyBorder="1" applyAlignment="1" applyProtection="1">
      <alignment horizontal="center" vertical="center"/>
      <protection hidden="1"/>
    </xf>
    <xf numFmtId="4" fontId="31" fillId="0" borderId="10" xfId="0" applyNumberFormat="1" applyFont="1" applyFill="1" applyBorder="1" applyAlignment="1">
      <alignment horizontal="center" vertical="center" wrapText="1"/>
    </xf>
    <xf numFmtId="1" fontId="31" fillId="0" borderId="30" xfId="0" applyNumberFormat="1" applyFont="1" applyFill="1" applyBorder="1" applyAlignment="1" applyProtection="1">
      <alignment horizontal="center" vertical="center"/>
      <protection hidden="1"/>
    </xf>
    <xf numFmtId="4" fontId="31" fillId="0" borderId="24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/>
    </xf>
    <xf numFmtId="1" fontId="31" fillId="18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32" fillId="0" borderId="24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/>
    </xf>
    <xf numFmtId="4" fontId="12" fillId="0" borderId="24" xfId="0" applyNumberFormat="1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37" fillId="0" borderId="34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32" fillId="0" borderId="13" xfId="0" applyNumberFormat="1" applyFont="1" applyBorder="1" applyAlignment="1">
      <alignment vertical="center"/>
    </xf>
    <xf numFmtId="49" fontId="32" fillId="0" borderId="14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10" fontId="10" fillId="0" borderId="14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38" fillId="0" borderId="2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" fontId="10" fillId="18" borderId="10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4" fontId="31" fillId="18" borderId="23" xfId="0" applyNumberFormat="1" applyFont="1" applyFill="1" applyBorder="1" applyAlignment="1">
      <alignment horizontal="center" vertical="center"/>
    </xf>
    <xf numFmtId="4" fontId="31" fillId="18" borderId="10" xfId="0" applyNumberFormat="1" applyFont="1" applyFill="1" applyBorder="1" applyAlignment="1">
      <alignment horizontal="center" vertical="center"/>
    </xf>
    <xf numFmtId="4" fontId="31" fillId="18" borderId="24" xfId="0" applyNumberFormat="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9" fontId="8" fillId="18" borderId="14" xfId="0" applyNumberFormat="1" applyFont="1" applyFill="1" applyBorder="1" applyAlignment="1">
      <alignment horizontal="center" vertical="center"/>
    </xf>
    <xf numFmtId="4" fontId="8" fillId="18" borderId="12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/>
    </xf>
    <xf numFmtId="1" fontId="31" fillId="18" borderId="13" xfId="0" applyNumberFormat="1" applyFont="1" applyFill="1" applyBorder="1" applyAlignment="1" applyProtection="1">
      <alignment vertical="center"/>
      <protection hidden="1"/>
    </xf>
    <xf numFmtId="4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vertical="center" wrapText="1"/>
    </xf>
    <xf numFmtId="3" fontId="13" fillId="0" borderId="14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/>
    </xf>
    <xf numFmtId="1" fontId="31" fillId="18" borderId="14" xfId="0" applyNumberFormat="1" applyFont="1" applyFill="1" applyBorder="1" applyAlignment="1" applyProtection="1">
      <alignment vertical="center"/>
      <protection hidden="1"/>
    </xf>
    <xf numFmtId="4" fontId="31" fillId="0" borderId="14" xfId="0" applyNumberFormat="1" applyFont="1" applyFill="1" applyBorder="1" applyAlignment="1">
      <alignment vertical="center"/>
    </xf>
    <xf numFmtId="4" fontId="31" fillId="0" borderId="14" xfId="0" applyNumberFormat="1" applyFont="1" applyFill="1" applyBorder="1" applyAlignment="1">
      <alignment vertical="center" wrapText="1"/>
    </xf>
    <xf numFmtId="1" fontId="8" fillId="18" borderId="13" xfId="0" applyNumberFormat="1" applyFont="1" applyFill="1" applyBorder="1" applyAlignment="1">
      <alignment vertical="center"/>
    </xf>
    <xf numFmtId="1" fontId="8" fillId="18" borderId="14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36" fillId="0" borderId="23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8" fillId="18" borderId="0" xfId="0" applyFont="1" applyFill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/>
    </xf>
    <xf numFmtId="10" fontId="38" fillId="0" borderId="12" xfId="0" applyNumberFormat="1" applyFont="1" applyBorder="1" applyAlignment="1" applyProtection="1">
      <alignment horizontal="center" vertical="center"/>
      <protection hidden="1"/>
    </xf>
    <xf numFmtId="0" fontId="8" fillId="5" borderId="24" xfId="0" applyFont="1" applyFill="1" applyBorder="1" applyAlignment="1">
      <alignment vertical="center" wrapText="1"/>
    </xf>
    <xf numFmtId="0" fontId="8" fillId="5" borderId="24" xfId="0" applyFont="1" applyFill="1" applyBorder="1" applyAlignment="1">
      <alignment vertical="center"/>
    </xf>
    <xf numFmtId="0" fontId="8" fillId="18" borderId="0" xfId="0" applyFont="1" applyFill="1" applyAlignment="1">
      <alignment horizontal="left"/>
    </xf>
    <xf numFmtId="0" fontId="9" fillId="18" borderId="0" xfId="0" applyFont="1" applyFill="1" applyAlignment="1">
      <alignment vertical="center"/>
    </xf>
    <xf numFmtId="0" fontId="0" fillId="18" borderId="0" xfId="0" applyFont="1" applyFill="1" applyAlignment="1">
      <alignment/>
    </xf>
    <xf numFmtId="2" fontId="8" fillId="18" borderId="23" xfId="0" applyNumberFormat="1" applyFont="1" applyFill="1" applyBorder="1" applyAlignment="1">
      <alignment horizontal="center" vertical="center"/>
    </xf>
    <xf numFmtId="2" fontId="8" fillId="18" borderId="10" xfId="0" applyNumberFormat="1" applyFont="1" applyFill="1" applyBorder="1" applyAlignment="1">
      <alignment horizontal="center" vertical="center"/>
    </xf>
    <xf numFmtId="2" fontId="8" fillId="18" borderId="2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/>
    </xf>
    <xf numFmtId="0" fontId="11" fillId="19" borderId="35" xfId="0" applyFont="1" applyFill="1" applyBorder="1" applyAlignment="1">
      <alignment vertical="center"/>
    </xf>
    <xf numFmtId="0" fontId="8" fillId="19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38" fillId="0" borderId="37" xfId="0" applyNumberFormat="1" applyFont="1" applyFill="1" applyBorder="1" applyAlignment="1">
      <alignment horizontal="center" vertical="center"/>
    </xf>
    <xf numFmtId="4" fontId="38" fillId="0" borderId="32" xfId="0" applyNumberFormat="1" applyFont="1" applyFill="1" applyBorder="1" applyAlignment="1">
      <alignment horizontal="center" vertical="center"/>
    </xf>
    <xf numFmtId="4" fontId="38" fillId="0" borderId="38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8" fillId="19" borderId="39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 textRotation="90" wrapText="1"/>
      <protection hidden="1"/>
    </xf>
    <xf numFmtId="4" fontId="31" fillId="0" borderId="37" xfId="0" applyNumberFormat="1" applyFont="1" applyFill="1" applyBorder="1" applyAlignment="1">
      <alignment horizontal="center" vertical="center"/>
    </xf>
    <xf numFmtId="4" fontId="31" fillId="0" borderId="32" xfId="0" applyNumberFormat="1" applyFont="1" applyFill="1" applyBorder="1" applyAlignment="1">
      <alignment horizontal="center" vertical="center"/>
    </xf>
    <xf numFmtId="4" fontId="31" fillId="0" borderId="38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/>
    </xf>
    <xf numFmtId="0" fontId="1" fillId="0" borderId="41" xfId="0" applyFont="1" applyBorder="1" applyAlignment="1">
      <alignment/>
    </xf>
    <xf numFmtId="0" fontId="0" fillId="0" borderId="10" xfId="0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/>
    </xf>
    <xf numFmtId="0" fontId="12" fillId="19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5" xfId="34" applyFont="1" applyFill="1" applyBorder="1" applyAlignment="1">
      <alignment vertical="center"/>
      <protection/>
    </xf>
    <xf numFmtId="0" fontId="1" fillId="0" borderId="46" xfId="34" applyFont="1" applyFill="1" applyBorder="1" applyAlignment="1">
      <alignment vertical="center"/>
      <protection/>
    </xf>
    <xf numFmtId="0" fontId="1" fillId="0" borderId="46" xfId="53" applyFont="1" applyFill="1" applyBorder="1" applyAlignment="1">
      <alignment horizontal="left"/>
      <protection/>
    </xf>
    <xf numFmtId="0" fontId="1" fillId="0" borderId="46" xfId="33" applyFont="1" applyFill="1" applyBorder="1" applyAlignment="1">
      <alignment vertical="center"/>
      <protection/>
    </xf>
    <xf numFmtId="0" fontId="1" fillId="0" borderId="4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Alignment="1">
      <alignment horizontal="left"/>
    </xf>
    <xf numFmtId="49" fontId="42" fillId="20" borderId="41" xfId="0" applyNumberFormat="1" applyFont="1" applyFill="1" applyBorder="1" applyAlignment="1" applyProtection="1">
      <alignment horizontal="left" vertical="center"/>
      <protection locked="0"/>
    </xf>
    <xf numFmtId="203" fontId="42" fillId="20" borderId="42" xfId="0" applyNumberFormat="1" applyFont="1" applyFill="1" applyBorder="1" applyAlignment="1" applyProtection="1">
      <alignment horizontal="left" vertical="center"/>
      <protection locked="0"/>
    </xf>
    <xf numFmtId="49" fontId="42" fillId="20" borderId="42" xfId="0" applyNumberFormat="1" applyFont="1" applyFill="1" applyBorder="1" applyAlignment="1" applyProtection="1">
      <alignment horizontal="left" vertical="center"/>
      <protection locked="0"/>
    </xf>
    <xf numFmtId="3" fontId="42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right" vertical="center"/>
    </xf>
    <xf numFmtId="49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2" fillId="0" borderId="45" xfId="0" applyFont="1" applyBorder="1" applyAlignment="1" applyProtection="1">
      <alignment horizontal="left" vertical="center" wrapText="1"/>
      <protection/>
    </xf>
    <xf numFmtId="0" fontId="42" fillId="0" borderId="46" xfId="0" applyFont="1" applyBorder="1" applyAlignment="1" applyProtection="1">
      <alignment horizontal="left" vertical="center" wrapText="1"/>
      <protection/>
    </xf>
    <xf numFmtId="0" fontId="42" fillId="0" borderId="46" xfId="0" applyFont="1" applyBorder="1" applyAlignment="1" applyProtection="1">
      <alignment horizontal="left" vertical="center"/>
      <protection/>
    </xf>
    <xf numFmtId="0" fontId="42" fillId="0" borderId="47" xfId="0" applyFont="1" applyBorder="1" applyAlignment="1" applyProtection="1">
      <alignment horizontal="left" vertical="center"/>
      <protection/>
    </xf>
    <xf numFmtId="49" fontId="42" fillId="20" borderId="44" xfId="0" applyNumberFormat="1" applyFont="1" applyFill="1" applyBorder="1" applyAlignment="1" applyProtection="1">
      <alignment horizontal="left" vertical="center"/>
      <protection locked="0"/>
    </xf>
    <xf numFmtId="0" fontId="42" fillId="0" borderId="45" xfId="0" applyFont="1" applyBorder="1" applyAlignment="1" applyProtection="1">
      <alignment vertical="center" wrapText="1"/>
      <protection/>
    </xf>
    <xf numFmtId="0" fontId="42" fillId="0" borderId="41" xfId="0" applyFont="1" applyBorder="1" applyAlignment="1" applyProtection="1">
      <alignment vertical="center" wrapText="1"/>
      <protection/>
    </xf>
    <xf numFmtId="0" fontId="42" fillId="0" borderId="46" xfId="0" applyFont="1" applyBorder="1" applyAlignment="1" applyProtection="1">
      <alignment vertical="center" wrapText="1"/>
      <protection/>
    </xf>
    <xf numFmtId="0" fontId="42" fillId="0" borderId="42" xfId="0" applyFont="1" applyBorder="1" applyAlignment="1" applyProtection="1">
      <alignment vertical="center" wrapText="1"/>
      <protection/>
    </xf>
    <xf numFmtId="0" fontId="42" fillId="0" borderId="47" xfId="0" applyFont="1" applyBorder="1" applyAlignment="1" applyProtection="1">
      <alignment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textRotation="90"/>
    </xf>
    <xf numFmtId="1" fontId="11" fillId="0" borderId="14" xfId="0" applyNumberFormat="1" applyFont="1" applyFill="1" applyBorder="1" applyAlignment="1">
      <alignment vertical="center" textRotation="90"/>
    </xf>
    <xf numFmtId="0" fontId="35" fillId="0" borderId="14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textRotation="90"/>
    </xf>
    <xf numFmtId="1" fontId="11" fillId="0" borderId="11" xfId="0" applyNumberFormat="1" applyFont="1" applyFill="1" applyBorder="1" applyAlignment="1">
      <alignment vertical="center" textRotation="90"/>
    </xf>
    <xf numFmtId="0" fontId="10" fillId="0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6" fillId="0" borderId="42" xfId="63" applyBorder="1" applyAlignment="1" applyProtection="1">
      <alignment vertical="center" wrapText="1"/>
      <protection/>
    </xf>
    <xf numFmtId="0" fontId="6" fillId="0" borderId="44" xfId="63" applyBorder="1" applyAlignment="1">
      <alignment/>
    </xf>
    <xf numFmtId="0" fontId="42" fillId="20" borderId="48" xfId="0" applyFont="1" applyFill="1" applyBorder="1" applyAlignment="1">
      <alignment horizontal="center"/>
    </xf>
    <xf numFmtId="0" fontId="42" fillId="20" borderId="49" xfId="0" applyFont="1" applyFill="1" applyBorder="1" applyAlignment="1">
      <alignment horizontal="center"/>
    </xf>
    <xf numFmtId="0" fontId="40" fillId="18" borderId="50" xfId="0" applyFont="1" applyFill="1" applyBorder="1" applyAlignment="1" applyProtection="1">
      <alignment horizontal="center" vertical="center" wrapText="1"/>
      <protection/>
    </xf>
    <xf numFmtId="0" fontId="40" fillId="18" borderId="51" xfId="0" applyFont="1" applyFill="1" applyBorder="1" applyAlignment="1" applyProtection="1">
      <alignment horizontal="center" vertical="center" wrapText="1"/>
      <protection/>
    </xf>
    <xf numFmtId="0" fontId="43" fillId="18" borderId="52" xfId="63" applyFont="1" applyFill="1" applyBorder="1" applyAlignment="1">
      <alignment horizontal="center"/>
    </xf>
    <xf numFmtId="0" fontId="43" fillId="18" borderId="53" xfId="63" applyFont="1" applyFill="1" applyBorder="1" applyAlignment="1">
      <alignment horizontal="center"/>
    </xf>
    <xf numFmtId="0" fontId="42" fillId="21" borderId="48" xfId="0" applyFont="1" applyFill="1" applyBorder="1" applyAlignment="1" applyProtection="1">
      <alignment horizontal="center" vertical="center"/>
      <protection/>
    </xf>
    <xf numFmtId="0" fontId="42" fillId="21" borderId="49" xfId="0" applyFont="1" applyFill="1" applyBorder="1" applyAlignment="1" applyProtection="1">
      <alignment horizontal="center" vertical="center"/>
      <protection/>
    </xf>
    <xf numFmtId="0" fontId="10" fillId="20" borderId="48" xfId="0" applyFont="1" applyFill="1" applyBorder="1" applyAlignment="1">
      <alignment horizontal="center" vertical="center"/>
    </xf>
    <xf numFmtId="0" fontId="10" fillId="20" borderId="54" xfId="0" applyFont="1" applyFill="1" applyBorder="1" applyAlignment="1">
      <alignment horizontal="center" vertical="center"/>
    </xf>
    <xf numFmtId="0" fontId="10" fillId="20" borderId="4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textRotation="90"/>
    </xf>
    <xf numFmtId="0" fontId="11" fillId="0" borderId="14" xfId="0" applyFont="1" applyFill="1" applyBorder="1" applyAlignment="1">
      <alignment vertical="center" textRotation="9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204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201" fontId="8" fillId="0" borderId="0" xfId="0" applyNumberFormat="1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31" fillId="0" borderId="12" xfId="0" applyFont="1" applyBorder="1" applyAlignment="1" applyProtection="1">
      <alignment horizontal="center" vertical="center" textRotation="90" wrapText="1"/>
      <protection hidden="1"/>
    </xf>
    <xf numFmtId="0" fontId="31" fillId="0" borderId="13" xfId="0" applyFont="1" applyBorder="1" applyAlignment="1" applyProtection="1">
      <alignment horizontal="center" vertical="center" textRotation="90" wrapText="1"/>
      <protection hidden="1"/>
    </xf>
    <xf numFmtId="0" fontId="0" fillId="0" borderId="14" xfId="0" applyBorder="1" applyAlignment="1">
      <alignment/>
    </xf>
    <xf numFmtId="2" fontId="31" fillId="0" borderId="12" xfId="0" applyNumberFormat="1" applyFont="1" applyBorder="1" applyAlignment="1" applyProtection="1">
      <alignment horizontal="center" vertical="center" textRotation="90" wrapText="1"/>
      <protection hidden="1"/>
    </xf>
    <xf numFmtId="2" fontId="30" fillId="0" borderId="12" xfId="0" applyNumberFormat="1" applyFont="1" applyBorder="1" applyAlignment="1" applyProtection="1">
      <alignment/>
      <protection hidden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 textRotation="90"/>
    </xf>
    <xf numFmtId="0" fontId="30" fillId="0" borderId="11" xfId="0" applyFont="1" applyFill="1" applyBorder="1" applyAlignment="1">
      <alignment vertical="center" textRotation="90"/>
    </xf>
    <xf numFmtId="0" fontId="30" fillId="0" borderId="14" xfId="0" applyFont="1" applyFill="1" applyBorder="1" applyAlignment="1">
      <alignment vertical="center" textRotation="90"/>
    </xf>
    <xf numFmtId="0" fontId="8" fillId="20" borderId="48" xfId="0" applyFont="1" applyFill="1" applyBorder="1" applyAlignment="1">
      <alignment horizontal="center" vertical="center"/>
    </xf>
    <xf numFmtId="0" fontId="8" fillId="20" borderId="54" xfId="0" applyFont="1" applyFill="1" applyBorder="1" applyAlignment="1">
      <alignment horizontal="center" vertical="center"/>
    </xf>
    <xf numFmtId="0" fontId="8" fillId="20" borderId="49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0" fillId="0" borderId="12" xfId="0" applyFont="1" applyBorder="1" applyAlignment="1" applyProtection="1">
      <alignment/>
      <protection hidden="1"/>
    </xf>
    <xf numFmtId="0" fontId="31" fillId="0" borderId="11" xfId="0" applyFont="1" applyBorder="1" applyAlignment="1" applyProtection="1">
      <alignment horizontal="center" vertical="center" textRotation="90" wrapText="1"/>
      <protection hidden="1"/>
    </xf>
    <xf numFmtId="0" fontId="31" fillId="0" borderId="14" xfId="0" applyFont="1" applyBorder="1" applyAlignment="1" applyProtection="1">
      <alignment horizontal="center" vertical="center" textRotation="90" wrapText="1"/>
      <protection hidden="1"/>
    </xf>
    <xf numFmtId="0" fontId="31" fillId="0" borderId="13" xfId="0" applyFont="1" applyBorder="1" applyAlignment="1" applyProtection="1">
      <alignment horizontal="center" vertical="center" textRotation="90"/>
      <protection hidden="1"/>
    </xf>
    <xf numFmtId="0" fontId="31" fillId="0" borderId="11" xfId="0" applyFont="1" applyBorder="1" applyAlignment="1" applyProtection="1">
      <alignment horizontal="center" vertical="center" textRotation="90"/>
      <protection hidden="1"/>
    </xf>
    <xf numFmtId="0" fontId="31" fillId="0" borderId="14" xfId="0" applyFont="1" applyBorder="1" applyAlignment="1" applyProtection="1">
      <alignment horizontal="center" vertical="center" textRotation="90"/>
      <protection hidden="1"/>
    </xf>
    <xf numFmtId="0" fontId="31" fillId="0" borderId="13" xfId="0" applyFont="1" applyFill="1" applyBorder="1" applyAlignment="1" applyProtection="1">
      <alignment horizontal="center" vertical="center" textRotation="90"/>
      <protection hidden="1"/>
    </xf>
    <xf numFmtId="0" fontId="31" fillId="0" borderId="11" xfId="0" applyFont="1" applyFill="1" applyBorder="1" applyAlignment="1" applyProtection="1">
      <alignment horizontal="center" vertical="center" textRotation="90"/>
      <protection hidden="1"/>
    </xf>
    <xf numFmtId="0" fontId="31" fillId="0" borderId="14" xfId="0" applyFont="1" applyFill="1" applyBorder="1" applyAlignment="1" applyProtection="1">
      <alignment horizontal="center" vertical="center" textRotation="90"/>
      <protection hidden="1"/>
    </xf>
    <xf numFmtId="201" fontId="8" fillId="0" borderId="0" xfId="0" applyNumberFormat="1" applyFont="1" applyFill="1" applyAlignment="1">
      <alignment horizontal="left" vertical="center"/>
    </xf>
    <xf numFmtId="0" fontId="8" fillId="18" borderId="13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textRotation="90"/>
    </xf>
    <xf numFmtId="0" fontId="9" fillId="0" borderId="14" xfId="0" applyFont="1" applyFill="1" applyBorder="1" applyAlignment="1">
      <alignment vertical="center" textRotation="90"/>
    </xf>
    <xf numFmtId="0" fontId="8" fillId="0" borderId="13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31" fillId="0" borderId="13" xfId="0" applyNumberFormat="1" applyFont="1" applyBorder="1" applyAlignment="1" applyProtection="1">
      <alignment horizontal="center" vertical="center" textRotation="90" wrapText="1"/>
      <protection hidden="1"/>
    </xf>
    <xf numFmtId="2" fontId="31" fillId="0" borderId="11" xfId="0" applyNumberFormat="1" applyFont="1" applyBorder="1" applyAlignment="1" applyProtection="1">
      <alignment horizontal="center" vertical="center" textRotation="90" wrapText="1"/>
      <protection hidden="1"/>
    </xf>
    <xf numFmtId="2" fontId="31" fillId="0" borderId="14" xfId="0" applyNumberFormat="1" applyFont="1" applyBorder="1" applyAlignment="1" applyProtection="1">
      <alignment horizontal="center" vertical="center" textRotation="90" wrapText="1"/>
      <protection hidden="1"/>
    </xf>
    <xf numFmtId="0" fontId="31" fillId="0" borderId="25" xfId="0" applyFont="1" applyBorder="1" applyAlignment="1" applyProtection="1">
      <alignment horizontal="center" vertical="center" textRotation="90" wrapText="1"/>
      <protection hidden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18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" fontId="31" fillId="18" borderId="13" xfId="0" applyNumberFormat="1" applyFont="1" applyFill="1" applyBorder="1" applyAlignment="1" applyProtection="1">
      <alignment horizontal="center" vertical="center"/>
      <protection hidden="1"/>
    </xf>
    <xf numFmtId="1" fontId="31" fillId="18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/>
    </xf>
    <xf numFmtId="4" fontId="31" fillId="0" borderId="20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  <xf numFmtId="1" fontId="8" fillId="18" borderId="14" xfId="0" applyNumberFormat="1" applyFont="1" applyFill="1" applyBorder="1" applyAlignment="1">
      <alignment horizontal="center" vertical="center"/>
    </xf>
    <xf numFmtId="201" fontId="8" fillId="0" borderId="0" xfId="0" applyNumberFormat="1" applyFont="1" applyAlignment="1">
      <alignment horizontal="left"/>
    </xf>
    <xf numFmtId="0" fontId="33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18" borderId="0" xfId="0" applyFont="1" applyFill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PROS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_Βαθμολογητές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&#914;&#922;_MIS_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ΠΟΦ ΜΕΤΑΚ"/>
      <sheetName val="ΕΠΙΤΡ "/>
      <sheetName val="Ε.Ε.Φ.Α."/>
      <sheetName val="ΕΠΙΚ"/>
      <sheetName val="ΠΕ 2"/>
      <sheetName val="ΠΕ 3"/>
      <sheetName val="ΠΕ 4"/>
      <sheetName val="ΠΕ 9"/>
      <sheetName val="ΠΕ 19"/>
      <sheetName val="ΚΑΘΑΡ"/>
      <sheetName val="ΑΝΑΠΛ"/>
      <sheetName val="ΙΑΤΡΟΙ"/>
      <sheetName val="ΣΥΓΚΕΝΤ"/>
      <sheetName val="ΤΡΑΠ"/>
      <sheetName val="Data"/>
      <sheetName val="Beb_Apod"/>
      <sheetName val="PROS"/>
    </sheetNames>
    <sheetDataSet>
      <sheetData sheetId="14">
        <row r="1">
          <cell r="A1" t="str">
            <v>a/a</v>
          </cell>
          <cell r="B1" t="str">
            <v>epvn</v>
          </cell>
          <cell r="C1" t="str">
            <v>onoma</v>
          </cell>
          <cell r="D1" t="str">
            <v>idiot</v>
          </cell>
          <cell r="E1" t="str">
            <v>sposo</v>
          </cell>
          <cell r="F1" t="str">
            <v>foros</v>
          </cell>
          <cell r="G1" t="str">
            <v>ygPer</v>
          </cell>
          <cell r="H1" t="str">
            <v>mtpy</v>
          </cell>
          <cell r="I1" t="str">
            <v>teady</v>
          </cell>
          <cell r="J1" t="str">
            <v>ΙΚΑ</v>
          </cell>
          <cell r="K1" t="str">
            <v>ΤΣΑΥ</v>
          </cell>
          <cell r="L1" t="str">
            <v>tsmede</v>
          </cell>
          <cell r="M1" t="str">
            <v>xart</v>
          </cell>
          <cell r="N1" t="str">
            <v>oga</v>
          </cell>
          <cell r="O1" t="str">
            <v>onpat</v>
          </cell>
          <cell r="P1" t="str">
            <v>diey/nsh</v>
          </cell>
          <cell r="Q1" t="str">
            <v>thl</v>
          </cell>
          <cell r="R1" t="str">
            <v>afm</v>
          </cell>
          <cell r="S1" t="str">
            <v>doy</v>
          </cell>
        </row>
        <row r="2">
          <cell r="A2">
            <v>1</v>
          </cell>
          <cell r="B2" t="str">
            <v>Α1</v>
          </cell>
          <cell r="C2" t="str">
            <v>Α2</v>
          </cell>
          <cell r="D2" t="str">
            <v>Α3</v>
          </cell>
          <cell r="E2">
            <v>1000</v>
          </cell>
          <cell r="F2">
            <v>100</v>
          </cell>
          <cell r="G2">
            <v>1</v>
          </cell>
          <cell r="H2">
            <v>2</v>
          </cell>
          <cell r="I2">
            <v>3</v>
          </cell>
          <cell r="J2">
            <v>4</v>
          </cell>
          <cell r="K2">
            <v>5</v>
          </cell>
          <cell r="L2">
            <v>6</v>
          </cell>
          <cell r="M2">
            <v>7</v>
          </cell>
          <cell r="N2">
            <v>8</v>
          </cell>
          <cell r="O2" t="str">
            <v>Α4</v>
          </cell>
          <cell r="P2" t="str">
            <v>Α5</v>
          </cell>
          <cell r="Q2" t="str">
            <v>Α6</v>
          </cell>
          <cell r="R2" t="str">
            <v>Α7</v>
          </cell>
          <cell r="S2" t="str">
            <v>Α8</v>
          </cell>
        </row>
        <row r="3">
          <cell r="A3">
            <v>2</v>
          </cell>
          <cell r="B3" t="str">
            <v>ΑΓΓΕΛΑΚΟΠΟΥΛΟΣ</v>
          </cell>
          <cell r="C3" t="str">
            <v>ΑΝΔΡΕΑΣ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 t="str">
            <v>ΝΙΚΟΛΑΟΣ</v>
          </cell>
          <cell r="P3" t="str">
            <v>ΝΙΚ.ΟΥΡΑΝΟΥ 5Α  ΛΑΜΙΑ  351 00</v>
          </cell>
          <cell r="Q3" t="str">
            <v>2231033717</v>
          </cell>
          <cell r="R3" t="str">
            <v>027780313</v>
          </cell>
          <cell r="S3" t="str">
            <v>ΛΑΜΙΑΣ</v>
          </cell>
        </row>
        <row r="4">
          <cell r="A4">
            <v>3</v>
          </cell>
          <cell r="B4" t="str">
            <v>ΑΓΓΕΛΟΥΣΗΣ</v>
          </cell>
          <cell r="C4" t="str">
            <v>ΔΗΜΗΤΡΙΟΣ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 t="str">
            <v>ΓΕΩΡΓΙΟΣ</v>
          </cell>
          <cell r="P4" t="str">
            <v>ΠΑΡ. ΤΥΜΦΡΗΣΤΟΥ - ΠΑΡΝΑΣΣΟΥ  ΛΑΜΙΑ  351 00</v>
          </cell>
          <cell r="Q4" t="str">
            <v>2231026288</v>
          </cell>
          <cell r="R4" t="str">
            <v>076265227</v>
          </cell>
          <cell r="S4" t="str">
            <v>ΛΑΜΙΑΣ</v>
          </cell>
        </row>
        <row r="5">
          <cell r="A5">
            <v>4</v>
          </cell>
          <cell r="B5" t="str">
            <v>ΑΓΓΕΛΟΥΣΗΣ</v>
          </cell>
          <cell r="C5" t="str">
            <v>ΚΩΝ/ΝΟΣ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 t="str">
            <v>ΓΕΩΡΓΙΟΣ</v>
          </cell>
          <cell r="P5" t="str">
            <v>    </v>
          </cell>
          <cell r="Q5" t="str">
            <v/>
          </cell>
          <cell r="R5" t="str">
            <v>042193090</v>
          </cell>
          <cell r="S5" t="str">
            <v/>
          </cell>
        </row>
        <row r="6">
          <cell r="A6">
            <v>5</v>
          </cell>
          <cell r="B6" t="str">
            <v>ΑΔΑΜ</v>
          </cell>
          <cell r="C6" t="str">
            <v>ΓΙΑΝΝΟΥΛΑ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ΧΡΗΣΤΟΣ</v>
          </cell>
          <cell r="P6" t="str">
            <v>ΦΡΑΝΤΖΗ 44Α  ΛΑΜΙΑ  351 00</v>
          </cell>
          <cell r="Q6" t="str">
            <v>2231032693</v>
          </cell>
          <cell r="R6" t="str">
            <v>101943408</v>
          </cell>
          <cell r="S6" t="str">
            <v>ΛΑΜΙΑΣ</v>
          </cell>
        </row>
        <row r="7">
          <cell r="A7">
            <v>6</v>
          </cell>
          <cell r="B7" t="str">
            <v>ΑΔΑΜ</v>
          </cell>
          <cell r="C7" t="str">
            <v>ΣΩΤΗΡΙΑ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 t="str">
            <v>ΕΥΘΥΜΙΟΣ</v>
          </cell>
          <cell r="P7" t="str">
            <v>ΣΚΟΥΦΑ 8  ΛΑΜΙΑ  351 00</v>
          </cell>
          <cell r="Q7" t="str">
            <v>2231037717</v>
          </cell>
          <cell r="R7" t="str">
            <v>023898219</v>
          </cell>
          <cell r="S7" t="str">
            <v>ΛΑΜΙΑΣ</v>
          </cell>
        </row>
        <row r="8">
          <cell r="A8">
            <v>7</v>
          </cell>
          <cell r="B8" t="str">
            <v>ΑΘΑΝΑΣΙΟΥ</v>
          </cell>
          <cell r="C8" t="str">
            <v>ΕΛΕΝΗ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>ΓΕΩΡΓΙΟΣ</v>
          </cell>
          <cell r="P8" t="str">
            <v>ΑΒΕΡΩΦ 11  ΛΑΜΙΑ  351 00</v>
          </cell>
          <cell r="Q8" t="str">
            <v>2231045406</v>
          </cell>
          <cell r="R8" t="str">
            <v>002605229</v>
          </cell>
          <cell r="S8" t="str">
            <v>ΛΑΜΙΑΣ</v>
          </cell>
        </row>
        <row r="9">
          <cell r="A9">
            <v>8</v>
          </cell>
          <cell r="B9" t="str">
            <v>ΑΛΑΜΠΑΝΟΥ</v>
          </cell>
          <cell r="C9" t="str">
            <v>ΙΩΑΝΝΑ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 t="str">
            <v>ΘΕΟΔΩΡΟΣ</v>
          </cell>
          <cell r="P9" t="str">
            <v>ΟΘΩΝΟΣ 20  ΛΑΜΙΑ  351 00</v>
          </cell>
          <cell r="Q9" t="str">
            <v>2231044879</v>
          </cell>
          <cell r="R9" t="str">
            <v>066856161</v>
          </cell>
          <cell r="S9" t="str">
            <v>ΛΑΜΙΑΣ</v>
          </cell>
        </row>
        <row r="10">
          <cell r="A10">
            <v>9</v>
          </cell>
          <cell r="B10" t="str">
            <v>ΑΜΟΥΝΤΖΙΑΣ</v>
          </cell>
          <cell r="C10" t="str">
            <v>ΜΙΧΑΗΛ</v>
          </cell>
          <cell r="D10" t="str">
            <v>ΜΕΛΟΣ ΕΠΙΤΡ.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>ΙΩΑΝΝΗΣ</v>
          </cell>
          <cell r="P10" t="str">
            <v>Κ. ΑΒΡΑΑΜ 34  ΛΑΜΙΑ  351 00</v>
          </cell>
          <cell r="Q10" t="str">
            <v>2231035419</v>
          </cell>
          <cell r="R10" t="str">
            <v>027032833</v>
          </cell>
          <cell r="S10" t="str">
            <v>ΛΑΜΙΑΣ</v>
          </cell>
        </row>
        <row r="11">
          <cell r="A11">
            <v>10</v>
          </cell>
          <cell r="B11" t="str">
            <v>ΑΝΑΓΝΩΣΤΟΠΟΥΛΟΣ</v>
          </cell>
          <cell r="C11" t="str">
            <v>ΑΝΔΡΕΑΣ</v>
          </cell>
          <cell r="D11" t="str">
            <v>ΜΕΛΟΣ ΕΠΙΤΡ.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>ΙΩΑΝΝΗΣ</v>
          </cell>
          <cell r="P11" t="str">
            <v>ΔΡΟΣΟΠΟΥΛΟΥ 34  ΛΑΜΙΑ  351 00</v>
          </cell>
          <cell r="Q11" t="str">
            <v>2231051320</v>
          </cell>
          <cell r="R11" t="str">
            <v>026336449</v>
          </cell>
          <cell r="S11" t="str">
            <v>ΛΑΜΙΑΣ</v>
          </cell>
        </row>
        <row r="12">
          <cell r="A12">
            <v>11</v>
          </cell>
          <cell r="B12" t="str">
            <v>ΑΝΑΓΝΩΣΤΟΠΟΥΛΟΣ</v>
          </cell>
          <cell r="C12" t="str">
            <v>ΓΕΩΡΓΙΟΣ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 t="str">
            <v>ΘΩΜΑΣ</v>
          </cell>
          <cell r="P12" t="str">
            <v>ΠΑΤΡΟΚΛΟΥ 47  ΛΑΜΙΑ  351 00</v>
          </cell>
          <cell r="Q12" t="str">
            <v>2231021264</v>
          </cell>
          <cell r="R12" t="str">
            <v>014212486</v>
          </cell>
          <cell r="S12" t="str">
            <v>ΛΑΜΙΑΣ</v>
          </cell>
        </row>
        <row r="13">
          <cell r="A13">
            <v>12</v>
          </cell>
          <cell r="B13" t="str">
            <v>ΑΝΑΓΝΩΣΤΟΠΟΥΛΟΣ</v>
          </cell>
          <cell r="C13" t="str">
            <v>ΕΥΑΓΓΕΛΟΣ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 t="str">
            <v>ΑΝΔΡΕΑΣ</v>
          </cell>
          <cell r="P13" t="str">
            <v>16Η 6  ΣΠΕΡΧΕΙΑΔΑ  350 03</v>
          </cell>
          <cell r="Q13" t="str">
            <v>2236043535</v>
          </cell>
          <cell r="R13" t="str">
            <v>013716389</v>
          </cell>
          <cell r="S13" t="str">
            <v>ΜΑΚΡΑΚΩΜΗΣ</v>
          </cell>
        </row>
        <row r="14">
          <cell r="A14">
            <v>13</v>
          </cell>
          <cell r="B14" t="str">
            <v>ΑΝΑΓΝΩΣΤΟΥ</v>
          </cell>
          <cell r="C14" t="str">
            <v>ΚΩΝ/ΝΟΣ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>ΘΕΟΧΑΡΗΣ</v>
          </cell>
          <cell r="P14" t="str">
            <v>ΑΙΝΙΑΝΩΝ 14  ΛΑΜΙΑ  351 00</v>
          </cell>
          <cell r="Q14" t="str">
            <v>2231034157</v>
          </cell>
          <cell r="R14" t="str">
            <v>016789191</v>
          </cell>
          <cell r="S14" t="str">
            <v>ΛΑΜΙΑΣ</v>
          </cell>
        </row>
        <row r="15">
          <cell r="A15">
            <v>14</v>
          </cell>
          <cell r="B15" t="str">
            <v>ΑΝΑΣΤΑΣΙΟΥ</v>
          </cell>
          <cell r="C15" t="str">
            <v>ΝΙΚΟΛΑΟΣ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 t="str">
            <v>ΙΩΑΝΝΗΣ</v>
          </cell>
          <cell r="P15" t="str">
            <v>    </v>
          </cell>
          <cell r="Q15" t="str">
            <v/>
          </cell>
          <cell r="R15" t="str">
            <v>031848542</v>
          </cell>
          <cell r="S15" t="str">
            <v/>
          </cell>
        </row>
        <row r="16">
          <cell r="A16">
            <v>15</v>
          </cell>
          <cell r="B16" t="str">
            <v>ΑΝΔΡΙΤΣΟΥ</v>
          </cell>
          <cell r="C16" t="str">
            <v>ΑΝΔΡΟΝΙΚΗ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 t="str">
            <v>ΔΗΜΗΤΡΙΟΣ</v>
          </cell>
          <cell r="P16" t="str">
            <v>ΞΕΝ ΚΥΡΙΑΖΗ 52  ΑΜΦΙΚΛΕΙΑ  350 02</v>
          </cell>
          <cell r="Q16" t="str">
            <v>2234022895</v>
          </cell>
          <cell r="R16" t="str">
            <v>064760837</v>
          </cell>
          <cell r="S16" t="str">
            <v>ΑΜΦΙΚΛΕΙΑΣ</v>
          </cell>
        </row>
        <row r="17">
          <cell r="A17">
            <v>16</v>
          </cell>
          <cell r="B17" t="str">
            <v>ΑΝΤΩΝΙΟΥ</v>
          </cell>
          <cell r="C17" t="str">
            <v>ΜΑΡΙΑ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>ΙΩΑΝΝΗΣ</v>
          </cell>
          <cell r="P17" t="str">
            <v>ΖΑΚΥΝΘΟΥ 55  ΛΑΜΙΑ  351 00</v>
          </cell>
          <cell r="Q17" t="str">
            <v>2231030197</v>
          </cell>
          <cell r="R17" t="str">
            <v>027183162</v>
          </cell>
          <cell r="S17" t="str">
            <v>ΛΑΜΙΑΣ</v>
          </cell>
        </row>
        <row r="18">
          <cell r="A18">
            <v>17</v>
          </cell>
          <cell r="B18" t="str">
            <v>ΑΝΤΩΝΟΠΟΥΛΟΣ</v>
          </cell>
          <cell r="C18" t="str">
            <v>ΙΩΑΝΝΗΣ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>ΔΙΑΜΑΝΤΗΣ</v>
          </cell>
          <cell r="P18" t="str">
            <v>ΦΡΑΝΤΖΗ 85  ΛΑΜΙΑ  351 00</v>
          </cell>
          <cell r="Q18" t="str">
            <v>2231031584</v>
          </cell>
          <cell r="R18" t="str">
            <v>015780358</v>
          </cell>
          <cell r="S18" t="str">
            <v>ΛΑΜΙΑΣ</v>
          </cell>
        </row>
        <row r="19">
          <cell r="A19">
            <v>18</v>
          </cell>
          <cell r="B19" t="str">
            <v>ΑΝΤΩΝΟΠΟΥΛΟΥ</v>
          </cell>
          <cell r="C19" t="str">
            <v>ΔΕΣΠΟΙΝΑ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ΚΩΝ/ΝΟΣ</v>
          </cell>
          <cell r="P19" t="str">
            <v>ΜΑΚΡΟΠΟΥΛΟΥ 42  ΛΑΜΙΑ  351 00</v>
          </cell>
          <cell r="Q19" t="str">
            <v>2231033002</v>
          </cell>
          <cell r="R19" t="str">
            <v>101945659</v>
          </cell>
          <cell r="S19" t="str">
            <v>ΛΑΜΙΑΣ</v>
          </cell>
        </row>
        <row r="20">
          <cell r="A20">
            <v>19</v>
          </cell>
          <cell r="B20" t="str">
            <v>ΑΠΟΣΤΟΛΟΠΟΥΛΟΣ</v>
          </cell>
          <cell r="C20" t="str">
            <v>ΠΑΝΑΓΙΩΤΗΣ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ΒΑΣΙΛΕΙΟΣ</v>
          </cell>
          <cell r="P20" t="str">
            <v>ΔΗΜΟΥΛΑ 6  ΛΑΜΙΑ  351 00</v>
          </cell>
          <cell r="Q20" t="str">
            <v>2231023329</v>
          </cell>
          <cell r="R20" t="str">
            <v>028992227</v>
          </cell>
          <cell r="S20" t="str">
            <v>ΛΑΜΙΑΣ</v>
          </cell>
        </row>
        <row r="21">
          <cell r="A21">
            <v>20</v>
          </cell>
          <cell r="B21" t="str">
            <v>ΑΠΟΣΤΟΛΟΥ</v>
          </cell>
          <cell r="C21" t="str">
            <v>ΜΑΡΙΑ</v>
          </cell>
          <cell r="D21" t="str">
            <v>ΕΠΙΚΟΥΡΙΚΟ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>ΙΩΑΝΝΗΣ</v>
          </cell>
          <cell r="P21" t="str">
            <v>ΚΟΜΜΑ  ΛΑΜΙΑ  351 00</v>
          </cell>
          <cell r="Q21" t="str">
            <v>2231027062</v>
          </cell>
          <cell r="R21" t="str">
            <v>122877309</v>
          </cell>
          <cell r="S21" t="str">
            <v>ΛΑΜΙΑΣ</v>
          </cell>
        </row>
        <row r="22">
          <cell r="A22">
            <v>21</v>
          </cell>
          <cell r="B22" t="str">
            <v>ΑΡΒΑΝΙΤΑΚΗΣ</v>
          </cell>
          <cell r="C22" t="str">
            <v>ΠΑΝΑΓΙΩΤΗΣ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ΓΕΩΡΓΙΟΣ</v>
          </cell>
          <cell r="P22" t="str">
            <v>ΠΑΝΟΥΡΓΙΑ 3Α  ΛΑΜΙΑ  351 00</v>
          </cell>
          <cell r="Q22" t="str">
            <v>2231045087</v>
          </cell>
          <cell r="R22" t="str">
            <v>036375380</v>
          </cell>
          <cell r="S22" t="str">
            <v>ΛΑΜΙΑΣ</v>
          </cell>
        </row>
        <row r="23">
          <cell r="A23">
            <v>22</v>
          </cell>
          <cell r="B23" t="str">
            <v>ΑΡΓΥΡΙΟΥ</v>
          </cell>
          <cell r="C23" t="str">
            <v>ΔΗΜΗΤΡΙΟΣ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 t="str">
            <v>ΒΑΣΙΛΕΙΟΣ</v>
          </cell>
          <cell r="P23" t="str">
            <v>ΓΡΑΒΙΑΣ 26  ΛΑΜΙΑ  351 00</v>
          </cell>
          <cell r="Q23" t="str">
            <v>2231021214</v>
          </cell>
          <cell r="R23" t="str">
            <v>015413177</v>
          </cell>
          <cell r="S23" t="str">
            <v>ΛΑΜΙΑΣ</v>
          </cell>
        </row>
        <row r="24">
          <cell r="A24">
            <v>23</v>
          </cell>
          <cell r="B24" t="str">
            <v>ΑΡΓΥΡΟΠΟΥΛΟΣ</v>
          </cell>
          <cell r="C24" t="str">
            <v>ΓΕΩΡΓΙΟΣ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 t="str">
            <v>ΑΝΑΣΤΑΣΙΟΣ</v>
          </cell>
          <cell r="P24" t="str">
            <v>  ΔΟΜΟΚΟΣ  350 10</v>
          </cell>
          <cell r="Q24" t="str">
            <v>2232022267</v>
          </cell>
          <cell r="R24" t="str">
            <v>041413112</v>
          </cell>
          <cell r="S24" t="str">
            <v>ΔΟΜΟΚΟΥ</v>
          </cell>
        </row>
        <row r="25">
          <cell r="A25">
            <v>24</v>
          </cell>
          <cell r="B25" t="str">
            <v>ΑΡΓΥΡΟΠΟΥΛΟΣ</v>
          </cell>
          <cell r="C25" t="str">
            <v>ΗΛΙΑΣ</v>
          </cell>
          <cell r="D25" t="str">
            <v>ΜΕΛΟΣ ΕΠΙΤΡ.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>ΕΥΑΓΓΕΛΟΣ</v>
          </cell>
          <cell r="P25" t="str">
            <v>    </v>
          </cell>
          <cell r="Q25" t="str">
            <v/>
          </cell>
          <cell r="R25" t="str">
            <v>015913368</v>
          </cell>
          <cell r="S25" t="str">
            <v/>
          </cell>
        </row>
        <row r="26">
          <cell r="A26">
            <v>25</v>
          </cell>
          <cell r="B26" t="str">
            <v>ΑΡΚΟΥΜΑΝΗΣ</v>
          </cell>
          <cell r="C26" t="str">
            <v>ΠΑΝΑΓΙΩΤΗΣ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ΙΩΑΝΝΗΣ</v>
          </cell>
          <cell r="P26" t="str">
            <v>Γ. ΘΑΝΟΥ 20 ΡΟΔΙΤΣΑ  ΛΑΜΙΑ  351 00</v>
          </cell>
          <cell r="Q26" t="str">
            <v>2231045872</v>
          </cell>
          <cell r="R26" t="str">
            <v>028791835</v>
          </cell>
          <cell r="S26" t="str">
            <v>ΛΑΜΙΑΣ</v>
          </cell>
        </row>
        <row r="27">
          <cell r="A27">
            <v>26</v>
          </cell>
          <cell r="B27" t="str">
            <v>ΒΑΙΤΣΟΣ</v>
          </cell>
          <cell r="C27" t="str">
            <v>ΑΝΤΩΝΙΟΣ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ΑΘΑΝΑΣΙΟΣ</v>
          </cell>
          <cell r="P27" t="str">
            <v>  Κ. ΤΙΘΟΡΕΑ  350 15</v>
          </cell>
          <cell r="Q27" t="str">
            <v>2234048901</v>
          </cell>
          <cell r="R27" t="str">
            <v>041432716</v>
          </cell>
          <cell r="S27" t="str">
            <v>ΑΜΦΙΚΛΕΙΑΣ</v>
          </cell>
        </row>
        <row r="28">
          <cell r="A28">
            <v>27</v>
          </cell>
          <cell r="B28" t="str">
            <v>ΒΑΛΑΤΣΟΣ</v>
          </cell>
          <cell r="C28" t="str">
            <v>ΓΕΩΡΓΙΟΣ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>ΒΑΣΙΛΕΙΟΣ</v>
          </cell>
          <cell r="P28" t="str">
            <v>ΑΣΩΠΟΥ 9  ΛΑΜΙΑ  351 00</v>
          </cell>
          <cell r="Q28" t="str">
            <v>2231051277</v>
          </cell>
          <cell r="R28" t="str">
            <v>027889460</v>
          </cell>
          <cell r="S28" t="str">
            <v>ΛΑΜΙΑΣ</v>
          </cell>
        </row>
        <row r="29">
          <cell r="A29">
            <v>28</v>
          </cell>
          <cell r="B29" t="str">
            <v>ΒΑΜΒΑΚΑ </v>
          </cell>
          <cell r="C29" t="str">
            <v>ΑΛΕΞΑΝΔΡΑ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>ΛΟΥΚΑΣ</v>
          </cell>
          <cell r="P29" t="str">
            <v>ΑΙΓΙΝΗΣ 4  ΛΑΜΙΑ  351 00</v>
          </cell>
          <cell r="Q29" t="str">
            <v>2231032517</v>
          </cell>
          <cell r="R29" t="str">
            <v>027889472</v>
          </cell>
          <cell r="S29" t="str">
            <v>ΛΑΜΙΑΣ</v>
          </cell>
        </row>
        <row r="30">
          <cell r="A30">
            <v>29</v>
          </cell>
          <cell r="B30" t="str">
            <v>ΒΑΜΒΑΚΙΔΟΥ</v>
          </cell>
          <cell r="C30" t="str">
            <v>ΕΡΜΙΟΝΗ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>ΧΡΗΣΤΟΣ</v>
          </cell>
          <cell r="P30" t="str">
            <v>Κ ΑΒΡΑΑΜ 34  ΛΑΜΙΑ  351 00</v>
          </cell>
          <cell r="Q30" t="str">
            <v>2231035419</v>
          </cell>
          <cell r="R30" t="str">
            <v>079921609</v>
          </cell>
          <cell r="S30" t="str">
            <v>ΛΑΜΙΑΣ</v>
          </cell>
        </row>
        <row r="31">
          <cell r="A31">
            <v>30</v>
          </cell>
          <cell r="B31" t="str">
            <v>ΒΑΡΔΑΓΓΑΛΟΥ</v>
          </cell>
          <cell r="C31" t="str">
            <v>ΕΥΑΓΓΕΛΙΑ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ΚΩΝ/ΝΟΣ</v>
          </cell>
          <cell r="P31" t="str">
            <v>ΑΙΣΤΡΑΤΗ 23  ΛΑΜΙΑ  351 00</v>
          </cell>
          <cell r="Q31" t="str">
            <v>2231052209</v>
          </cell>
          <cell r="R31" t="str">
            <v>044206780</v>
          </cell>
          <cell r="S31" t="str">
            <v>ΔΟΜΟΚΟΥ</v>
          </cell>
        </row>
        <row r="32">
          <cell r="A32">
            <v>31</v>
          </cell>
          <cell r="B32" t="str">
            <v>ΒΑΡΣΟΣ</v>
          </cell>
          <cell r="C32" t="str">
            <v>ΔΗΜΗΤΡΙΟΣ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>ΑΘΑΝΑΣΙΟΣ</v>
          </cell>
          <cell r="P32" t="str">
            <v>ΣΤΟΥΡΝΑΡΑ 30  ΛΑΜΙΑ  351 00</v>
          </cell>
          <cell r="Q32" t="str">
            <v>2231043089</v>
          </cell>
          <cell r="R32" t="str">
            <v>114424498</v>
          </cell>
          <cell r="S32" t="str">
            <v>ΛΑΜΙΑΣ</v>
          </cell>
        </row>
        <row r="33">
          <cell r="A33">
            <v>32</v>
          </cell>
          <cell r="B33" t="str">
            <v>ΒΕΛΑΩΡΑΣ</v>
          </cell>
          <cell r="C33" t="str">
            <v>ΠΑΥΛΟΣ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 t="str">
            <v>ΑΠΟΣΤΟΛΟΣ</v>
          </cell>
          <cell r="P33" t="str">
            <v>Μ. ΜΠΟΤΣΑΡΗ 24  ΛΑΜΙΑ  351 00</v>
          </cell>
          <cell r="Q33" t="str">
            <v>2231031090</v>
          </cell>
          <cell r="R33" t="str">
            <v>028005146</v>
          </cell>
          <cell r="S33" t="str">
            <v>ΔΟΜΟΚΟΥ</v>
          </cell>
        </row>
        <row r="34">
          <cell r="A34">
            <v>33</v>
          </cell>
          <cell r="B34" t="str">
            <v>ΒΕΛΕΤΖΑ</v>
          </cell>
          <cell r="C34" t="str">
            <v>ΑΙΚΑΤΕΡΙΝΗ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ΚΩΝ/ΝΟΣ</v>
          </cell>
          <cell r="P34" t="str">
            <v>Μ.ΜΠΟΤΣΑΡΗ 8  ΛΑΜΙΑ  351 00</v>
          </cell>
          <cell r="Q34" t="str">
            <v>2231025184</v>
          </cell>
          <cell r="R34" t="str">
            <v>046505228</v>
          </cell>
          <cell r="S34" t="str">
            <v>ΛΑΜΙΑΣ</v>
          </cell>
        </row>
        <row r="35">
          <cell r="A35">
            <v>34</v>
          </cell>
          <cell r="B35" t="str">
            <v>ΒΕΣ</v>
          </cell>
          <cell r="C35" t="str">
            <v>ΓΕΩΡΓΙΟΣ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ΑΘΑΝΑΣΙΟΣ</v>
          </cell>
          <cell r="P35" t="str">
            <v>ΠΑΠΑΚΥΡΙΑΖΗ 4  ΛΑΜΙΑ  351 00</v>
          </cell>
          <cell r="Q35" t="str">
            <v>2231021076</v>
          </cell>
          <cell r="R35" t="str">
            <v>013130053</v>
          </cell>
          <cell r="S35" t="str">
            <v>ΛΑΜΙΑΣ</v>
          </cell>
        </row>
        <row r="36">
          <cell r="A36">
            <v>35</v>
          </cell>
          <cell r="B36" t="str">
            <v>ΒΙΟΛΙΝΤΖΗΣ</v>
          </cell>
          <cell r="C36" t="str">
            <v>ΕΥΑΓΓΕΛΟΣ</v>
          </cell>
          <cell r="D36" t="str">
            <v>ΕΠΙΣΤΑΤΗΣ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>ΚΩΝ/ΝΟΣ</v>
          </cell>
          <cell r="P36" t="str">
            <v>ΒΑΥΡΟΚΕΦΑΛΟΥ 12  ΛΑΜΙΑ  351 00</v>
          </cell>
          <cell r="Q36" t="str">
            <v>0231038103</v>
          </cell>
          <cell r="R36" t="str">
            <v>026704700</v>
          </cell>
          <cell r="S36" t="str">
            <v>ΛΑΜΙΑΣ</v>
          </cell>
        </row>
        <row r="37">
          <cell r="A37">
            <v>36</v>
          </cell>
          <cell r="B37" t="str">
            <v>ΒΟΓΙΑΤΖΟΓΛΟΥ</v>
          </cell>
          <cell r="C37" t="str">
            <v>ΑΝΔΡΙΑΝΗ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 t="str">
            <v>ΕΥΣΤΡΑΤΙΟΣ</v>
          </cell>
          <cell r="P37" t="str">
            <v>ΞΑΝΘΟΥ 9  ΛΑΜΙΑ  351 00</v>
          </cell>
          <cell r="Q37" t="str">
            <v>2231022254</v>
          </cell>
          <cell r="R37" t="str">
            <v>101905582</v>
          </cell>
          <cell r="S37" t="str">
            <v>ΛΑΜΙΑΣ</v>
          </cell>
        </row>
        <row r="38">
          <cell r="A38">
            <v>37</v>
          </cell>
          <cell r="B38" t="str">
            <v>ΒΟΥΛΓΑΡΗΣ</v>
          </cell>
          <cell r="C38" t="str">
            <v>ΝΙΚΟΛΑΟΣ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>ΚΩΝ/ΝΟΣ</v>
          </cell>
          <cell r="P38" t="str">
            <v>ΑΦΑΝΟΣ  ΛΑΜΙΑ  351 00</v>
          </cell>
          <cell r="Q38" t="str">
            <v>2231032486</v>
          </cell>
          <cell r="R38" t="str">
            <v>024050300</v>
          </cell>
          <cell r="S38" t="str">
            <v>ΛΑΜΙΑΣ</v>
          </cell>
        </row>
        <row r="39">
          <cell r="A39">
            <v>38</v>
          </cell>
          <cell r="B39" t="str">
            <v>ΒΟΥΛΤΣΙΟΥΔΗ</v>
          </cell>
          <cell r="C39" t="str">
            <v>ΜΑΡΙΑ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ΝΙΚΟΛΑΟΣ</v>
          </cell>
          <cell r="P39" t="str">
            <v>  Ν ΜΟΝΑΣΤΗΡΙ  350 10</v>
          </cell>
          <cell r="Q39" t="str">
            <v>2232071131</v>
          </cell>
          <cell r="R39" t="str">
            <v>042452516</v>
          </cell>
          <cell r="S39" t="str">
            <v>ΔΟΜΟΚΟΥ</v>
          </cell>
        </row>
        <row r="40">
          <cell r="A40">
            <v>39</v>
          </cell>
          <cell r="B40" t="str">
            <v>ΒΡΥΖΑΛΑΣ</v>
          </cell>
          <cell r="C40" t="str">
            <v>ΓΕΩΡΓΙΟΣ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 t="str">
            <v>ΧΡΙΣΤΟΔΟΥΛΟΣ</v>
          </cell>
          <cell r="P40" t="str">
            <v>    </v>
          </cell>
          <cell r="Q40" t="str">
            <v/>
          </cell>
          <cell r="R40" t="str">
            <v/>
          </cell>
          <cell r="S40" t="str">
            <v/>
          </cell>
        </row>
        <row r="41">
          <cell r="A41">
            <v>40</v>
          </cell>
          <cell r="B41" t="str">
            <v>ΓΑΚΗΣ</v>
          </cell>
          <cell r="C41" t="str">
            <v>ΙΩΑΝΝΗΣ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 t="str">
            <v>ΔΗΜΗΤΡΙΟΣ</v>
          </cell>
          <cell r="P41" t="str">
            <v>ΜΑΚΡΟΠΟΥΛΟΥ 77  ΛΑΜΙΑ  351 00</v>
          </cell>
          <cell r="Q41" t="str">
            <v>2231031378</v>
          </cell>
          <cell r="R41" t="str">
            <v>015913530</v>
          </cell>
          <cell r="S41" t="str">
            <v>ΛΑΜΙΑΣ</v>
          </cell>
        </row>
        <row r="42">
          <cell r="A42">
            <v>41</v>
          </cell>
          <cell r="B42" t="str">
            <v>ΓΑΛΑΝΑΚΗ</v>
          </cell>
          <cell r="C42" t="str">
            <v>ΑΛΙΚΗ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 t="str">
            <v>ΕΜΜΑΝΟΥΗΛ</v>
          </cell>
          <cell r="P42" t="str">
            <v>ΝΙΚ ΟΥΡΑΝΟΥ 5Α  ΛΑΜΙΑ  351 00</v>
          </cell>
          <cell r="Q42" t="str">
            <v>2231033717</v>
          </cell>
          <cell r="R42" t="str">
            <v>103251203</v>
          </cell>
          <cell r="S42" t="str">
            <v>ΛΑΜΙΑΣ</v>
          </cell>
        </row>
        <row r="43">
          <cell r="A43">
            <v>42</v>
          </cell>
          <cell r="B43" t="str">
            <v>ΓΑΛΑΤΗΣ</v>
          </cell>
          <cell r="C43" t="str">
            <v>ΓΕΩΡΓΙΟΣ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ΑΠΟΣΤΟΛΟΣ</v>
          </cell>
          <cell r="P43" t="str">
            <v>Μ.ΜΠΟΤΣΑΡΗ 5  ΛΑΜΙΑ  351 00</v>
          </cell>
          <cell r="Q43" t="str">
            <v>2231033108</v>
          </cell>
          <cell r="R43" t="str">
            <v>017013884</v>
          </cell>
          <cell r="S43" t="str">
            <v>ΛΑΜΙΑΣ</v>
          </cell>
        </row>
        <row r="44">
          <cell r="A44">
            <v>43</v>
          </cell>
          <cell r="B44" t="str">
            <v>ΓΑΛΗΡΟΠΟΥΛΟΥ</v>
          </cell>
          <cell r="C44" t="str">
            <v>ΑΝΑΣΤΑΣΙΑ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>ΕΥΘΥΜΙΟΣ</v>
          </cell>
          <cell r="P44" t="str">
            <v>ΜΕΣΟΛΟΓΓΙΟΥ 22  ΛΑΜΙΑ  351 00</v>
          </cell>
          <cell r="Q44" t="str">
            <v>2231047319</v>
          </cell>
          <cell r="R44" t="str">
            <v>040537854</v>
          </cell>
          <cell r="S44" t="str">
            <v>ΛΑΜΙΑΣ</v>
          </cell>
        </row>
        <row r="45">
          <cell r="A45">
            <v>44</v>
          </cell>
          <cell r="B45" t="str">
            <v>ΓΑΛΟΠΟΥΛΟΥ</v>
          </cell>
          <cell r="C45" t="str">
            <v>ΕΥΑΓΓΕΛΙΑ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 t="str">
            <v>ΝΙΚΟΛΑΟΣ</v>
          </cell>
          <cell r="P45" t="str">
            <v>ΠΟΛΥΚΛΕΙΤΟΥ 16  ΛΑΜΙΑ  351 00</v>
          </cell>
          <cell r="Q45" t="str">
            <v>2231035749</v>
          </cell>
          <cell r="R45" t="str">
            <v>041968037</v>
          </cell>
          <cell r="S45" t="str">
            <v>ΜΑΚΡΑΚΩΜΗΣ</v>
          </cell>
        </row>
        <row r="46">
          <cell r="A46">
            <v>45</v>
          </cell>
          <cell r="B46" t="str">
            <v>ΓΑΡΤΣΙΩΝΗ</v>
          </cell>
          <cell r="C46" t="str">
            <v>ΜΑΡΙΑ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 t="str">
            <v>ΔΗΜΗΤΡΙΟΣ</v>
          </cell>
          <cell r="P46" t="str">
            <v>Λ. ΚΑΛΥΒΙΩΝ 84  ΛΑΜΙΑ  351 00</v>
          </cell>
          <cell r="Q46" t="str">
            <v>2231050332</v>
          </cell>
          <cell r="R46" t="str">
            <v>045641148</v>
          </cell>
          <cell r="S46" t="str">
            <v>ΛΑΜΙΑΣ</v>
          </cell>
        </row>
        <row r="47">
          <cell r="A47">
            <v>46</v>
          </cell>
          <cell r="B47" t="str">
            <v>ΓΕΩΡΓΟΠΟΥΛΟΣ</v>
          </cell>
          <cell r="C47" t="str">
            <v>ΛΟΥΚΑΣ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ΧΑΡΑΛΑΜΠΟΣ</v>
          </cell>
          <cell r="P47" t="str">
            <v>ΣΤΑΥΡΟΣ   ΛΑΜΙΑ  351 00</v>
          </cell>
          <cell r="Q47" t="str">
            <v>2231061191</v>
          </cell>
          <cell r="R47" t="str">
            <v>012811870</v>
          </cell>
          <cell r="S47" t="str">
            <v>ΣΤΥΛΙΔΑΣ</v>
          </cell>
        </row>
        <row r="48">
          <cell r="A48">
            <v>47</v>
          </cell>
          <cell r="B48" t="str">
            <v>ΓΙΑΝΝΑΚΟΠΟΥΛΟΣ</v>
          </cell>
          <cell r="C48" t="str">
            <v>ΔΗΜΗΤΡΙΟΣ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 t="str">
            <v>ΗΛΙΑΣ</v>
          </cell>
          <cell r="P48" t="str">
            <v>ΜΥΡΜΙΔΟΝΩΝ 37  ΛΑΜΙΑ  351 00</v>
          </cell>
          <cell r="Q48" t="str">
            <v>2231029692</v>
          </cell>
          <cell r="R48" t="str">
            <v>009240743</v>
          </cell>
          <cell r="S48" t="str">
            <v>ΛΑΜΙΑΣ</v>
          </cell>
        </row>
        <row r="49">
          <cell r="A49">
            <v>48</v>
          </cell>
          <cell r="B49" t="str">
            <v>ΓΙΑΝΝΙΚΑΣ</v>
          </cell>
          <cell r="C49" t="str">
            <v>ΚΩΝ/ΝΟΣ</v>
          </cell>
          <cell r="D49" t="str">
            <v>ΕΠΙΚΟΥΡΙΚΟ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>ΕΛΛΙΣΑΙΟΣ</v>
          </cell>
          <cell r="P49" t="str">
            <v>Μ. ΑΛΕΞΑΝΔΡΟΥ 16  ΛΑΜΙΑ  351 00</v>
          </cell>
          <cell r="Q49" t="str">
            <v>2231025354</v>
          </cell>
          <cell r="R49" t="str">
            <v>055001097</v>
          </cell>
          <cell r="S49" t="str">
            <v>ΛΑΜΙΑΣ</v>
          </cell>
        </row>
        <row r="50">
          <cell r="A50">
            <v>49</v>
          </cell>
          <cell r="B50" t="str">
            <v>ΓΙΑΝΝΟΥΛΗΣ</v>
          </cell>
          <cell r="C50" t="str">
            <v>ΠΑΝΑΓΙΩΤΗΣ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>ΑΛΕΞΑΝΔΡΟΣ</v>
          </cell>
          <cell r="P50" t="str">
            <v>    </v>
          </cell>
          <cell r="Q50" t="str">
            <v/>
          </cell>
          <cell r="R50" t="str">
            <v>043770608</v>
          </cell>
          <cell r="S50" t="str">
            <v/>
          </cell>
        </row>
        <row r="51">
          <cell r="A51">
            <v>50</v>
          </cell>
          <cell r="B51" t="str">
            <v>ΓΙΩΤΑ</v>
          </cell>
          <cell r="C51" t="str">
            <v>ΕΥΑΓΓΕΛΗ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ΘΩΜΑΣ</v>
          </cell>
          <cell r="P51" t="str">
            <v>ΑΘΗΝΩΝ 3  ΛΑΜΙΑ  351 00</v>
          </cell>
          <cell r="Q51" t="str">
            <v>2231030275</v>
          </cell>
          <cell r="R51" t="str">
            <v>042286313</v>
          </cell>
          <cell r="S51" t="str">
            <v>ΛΑΜΙΑΣ</v>
          </cell>
        </row>
        <row r="52">
          <cell r="A52">
            <v>51</v>
          </cell>
          <cell r="B52" t="str">
            <v>ΓΙΩΤΟΠΟΥΛΟΣ</v>
          </cell>
          <cell r="C52" t="str">
            <v>ΓΕΩΡΓΙΟΣ</v>
          </cell>
          <cell r="D52" t="str">
            <v>ΕΠΙΚΟΥΡΙΚΟ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 t="str">
            <v>ΔΗΜΗΤΡΙΟΣ</v>
          </cell>
          <cell r="P52" t="str">
            <v>ΜΑΚΡΟΠΟΥΛΟΥ 77  ΛΑΜΙΑ  351 00</v>
          </cell>
          <cell r="Q52" t="str">
            <v>2231034312</v>
          </cell>
          <cell r="R52" t="str">
            <v>034726913</v>
          </cell>
          <cell r="S52" t="str">
            <v>ΛΑΜΙΑΣ</v>
          </cell>
        </row>
        <row r="53">
          <cell r="A53">
            <v>52</v>
          </cell>
          <cell r="B53" t="str">
            <v>ΓΚΑΡΑΓΚΑΝΗ</v>
          </cell>
          <cell r="C53" t="str">
            <v>ΜΑΡΙΑ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 t="str">
            <v>ΑΘΑΝΑΣΙΟΣ</v>
          </cell>
          <cell r="P53" t="str">
            <v>ΒΥΡΩΝΟΣ 13  Κ. ΒΟΥΡΛΑ  350 08</v>
          </cell>
          <cell r="Q53" t="str">
            <v>2235022987</v>
          </cell>
          <cell r="R53" t="str">
            <v>101916559</v>
          </cell>
          <cell r="S53" t="str">
            <v>ΛΑΜΙΑΣ</v>
          </cell>
        </row>
        <row r="54">
          <cell r="A54">
            <v>53</v>
          </cell>
          <cell r="B54" t="str">
            <v>ΓΚΛΑΒΑΣ</v>
          </cell>
          <cell r="C54" t="str">
            <v>ΑΝΤΩΝΙΟΣ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>ΘΩΜΑΣ</v>
          </cell>
          <cell r="P54" t="str">
            <v>ΑΝΘΗΛΗΣ 15  ΛΑΜΙΑ  351 00</v>
          </cell>
          <cell r="Q54" t="str">
            <v>2231031179</v>
          </cell>
          <cell r="R54" t="str">
            <v>028268040</v>
          </cell>
          <cell r="S54" t="str">
            <v>ΛΑΜΙΑΣ</v>
          </cell>
        </row>
        <row r="55">
          <cell r="A55">
            <v>54</v>
          </cell>
          <cell r="B55" t="str">
            <v>ΓΚΟΛΦΟΜΗΤΣΙΟΥ</v>
          </cell>
          <cell r="C55" t="str">
            <v>ΣΤΥΛΙΑΝΗ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ΓΕΩΡΓΙΟΣ</v>
          </cell>
          <cell r="P55" t="str">
            <v>ΠΕΡΙΚΛΕΟΥΣ 4  ΛΑΜΙΑ  351 00</v>
          </cell>
          <cell r="Q55" t="str">
            <v>2231036960</v>
          </cell>
          <cell r="R55" t="str">
            <v>062967828</v>
          </cell>
          <cell r="S55" t="str">
            <v>ΛΑΜΙΑΣ</v>
          </cell>
        </row>
        <row r="56">
          <cell r="A56">
            <v>55</v>
          </cell>
          <cell r="B56" t="str">
            <v>ΓΚΟΥΒΑΣ</v>
          </cell>
          <cell r="C56" t="str">
            <v>ΔΗΜΗΤΡΙΟΣ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>ΣΤΑΥΡΟΣ</v>
          </cell>
          <cell r="P56" t="str">
            <v>ΑΛΑΜΑΝΑΣ 19  ΛΑΜΙΑ  351 00</v>
          </cell>
          <cell r="Q56" t="str">
            <v>2231026368</v>
          </cell>
          <cell r="R56" t="str">
            <v>026599194</v>
          </cell>
          <cell r="S56" t="str">
            <v>ΛΑΜΙΑΣ</v>
          </cell>
        </row>
        <row r="57">
          <cell r="A57">
            <v>56</v>
          </cell>
          <cell r="B57" t="str">
            <v>ΓΟΥΛΑΣ</v>
          </cell>
          <cell r="C57" t="str">
            <v>ΙΩΑΝΝΗΣ</v>
          </cell>
          <cell r="D57" t="str">
            <v>ΒΑΘΜΟΛΟΓΗΤΗΣ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ΚΩΝ/ΝΟΣ</v>
          </cell>
          <cell r="P57" t="str">
            <v>ΠΛΑΣΤΗΡΑ 10  ΛΑΜΙΑ  351 00</v>
          </cell>
          <cell r="Q57" t="str">
            <v>2231043068</v>
          </cell>
          <cell r="R57" t="str">
            <v>025767657</v>
          </cell>
          <cell r="S57" t="str">
            <v>ΛΑΜΙΑΣ</v>
          </cell>
        </row>
        <row r="58">
          <cell r="A58">
            <v>57</v>
          </cell>
          <cell r="B58" t="str">
            <v>ΓΡΑΒΑΛΟΣ</v>
          </cell>
          <cell r="C58" t="str">
            <v>ΧΡΗΣΤΟΣ</v>
          </cell>
          <cell r="D58" t="str">
            <v>ΒΑΘΜΟΛΟΓΗΤΗΣ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>ΓΕΩΡΓΙΟΣ</v>
          </cell>
          <cell r="P58" t="str">
            <v>ΜΕΤΕΩΡΩΝ 6  ΛΑΜΙΑ  351 00</v>
          </cell>
          <cell r="Q58" t="str">
            <v>2231036432</v>
          </cell>
          <cell r="R58" t="str">
            <v>015413560</v>
          </cell>
          <cell r="S58" t="str">
            <v>ΛΑΜΙΑΣ</v>
          </cell>
        </row>
        <row r="59">
          <cell r="A59">
            <v>58</v>
          </cell>
          <cell r="B59" t="str">
            <v>ΓΩΓΟΣ</v>
          </cell>
          <cell r="C59" t="str">
            <v>ΙΩΑΝΝΗΣ</v>
          </cell>
          <cell r="D59" t="str">
            <v>ΒΑΘΜΟΛΟΓΗΤΗΣ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ΓΕΩΡΓΙΟΣ</v>
          </cell>
          <cell r="P59" t="str">
            <v>ΛΕΒΑΔΕΙΑΣ 23  ΛΑΜΙΑ  351 00</v>
          </cell>
          <cell r="Q59" t="str">
            <v>2231025818</v>
          </cell>
          <cell r="R59" t="str">
            <v>073797183</v>
          </cell>
          <cell r="S59" t="str">
            <v>ΛΑΜΙΑΣ</v>
          </cell>
        </row>
        <row r="60">
          <cell r="A60">
            <v>59</v>
          </cell>
          <cell r="B60" t="str">
            <v>ΓΩΓΟΥΛΟΣ</v>
          </cell>
          <cell r="C60" t="str">
            <v>ΑΝΑΣΤΑΣΙΟΣ</v>
          </cell>
          <cell r="D60" t="str">
            <v>ΒΑΘΜΟΛΟΓΗΤΗΣ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 t="str">
            <v>ΚΩΝ/ΝΟΣ</v>
          </cell>
          <cell r="P60" t="str">
            <v>ΚΡΥΣΤΑΛΛΟΠΗΓΗΣ 8  ΛΑΜΙΑ  351 00</v>
          </cell>
          <cell r="Q60" t="str">
            <v>2231037323</v>
          </cell>
          <cell r="R60" t="str">
            <v>026600007</v>
          </cell>
          <cell r="S60" t="str">
            <v>ΛΑΜΙΑΣ</v>
          </cell>
        </row>
        <row r="61">
          <cell r="A61">
            <v>60</v>
          </cell>
          <cell r="B61" t="str">
            <v>ΔΑΡΑΒΕΛΙΑΣ</v>
          </cell>
          <cell r="C61" t="str">
            <v>ΙΩΑΝΝΗΣ</v>
          </cell>
          <cell r="D61" t="str">
            <v>ΒΑΘΜΟΛΟΓΗΤΗΣ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>ΑΘΑΝΑΣΙΟΣ</v>
          </cell>
          <cell r="P61" t="str">
            <v>Ν. ΔΑΡΑΒΕΛΙΑ 8 ΡΟΔΙΤΣΑ  ΛΑΜΙΑ  351 00</v>
          </cell>
          <cell r="Q61" t="str">
            <v>2231046230</v>
          </cell>
          <cell r="R61" t="str">
            <v>039042020</v>
          </cell>
          <cell r="S61" t="str">
            <v>ΛΑΜΙΑΣ</v>
          </cell>
        </row>
        <row r="62">
          <cell r="A62">
            <v>61</v>
          </cell>
          <cell r="B62" t="str">
            <v>ΔΑΡΡΑ ΟΙΚΟΝΟΜΟΥ</v>
          </cell>
          <cell r="C62" t="str">
            <v>ΑΛΕΞΑΝΔΡΑ</v>
          </cell>
          <cell r="D62" t="str">
            <v>ΒΑΘΜΟΛΟΓΗΤΗΣ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 t="str">
            <v>ΔΗΜΗΤΡΙΟΣ</v>
          </cell>
          <cell r="P62" t="str">
            <v>    </v>
          </cell>
          <cell r="Q62" t="str">
            <v>    </v>
          </cell>
          <cell r="R62" t="str">
            <v>110920718</v>
          </cell>
          <cell r="S62" t="str">
            <v/>
          </cell>
        </row>
        <row r="63">
          <cell r="A63">
            <v>62</v>
          </cell>
          <cell r="B63" t="str">
            <v>ΔΑΦΝΑΣ</v>
          </cell>
          <cell r="C63" t="str">
            <v>ΙΩΑΝΝΗΣ</v>
          </cell>
          <cell r="D63" t="str">
            <v>ΒΑΘΜΟΛΟΓΗΤΗΣ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ΧΡΗΣΤΟΣ</v>
          </cell>
          <cell r="P63" t="str">
            <v>ΠΑΤΡΟΚΛΟΥ 42  ΛΑΜΙΑ  351 00</v>
          </cell>
          <cell r="Q63" t="str">
            <v>2231031871</v>
          </cell>
          <cell r="R63" t="str">
            <v>033242830</v>
          </cell>
          <cell r="S63" t="str">
            <v>ΛΑΜΙΑΣ</v>
          </cell>
        </row>
        <row r="64">
          <cell r="A64">
            <v>63</v>
          </cell>
          <cell r="B64" t="str">
            <v>ΔΕΛΗΓΕΩΡΓΟΠΟΥΛΟΥ</v>
          </cell>
          <cell r="C64" t="str">
            <v>ΑΝΑΣΤΑΣΙΑ</v>
          </cell>
          <cell r="D64" t="str">
            <v>ΒΑΘΜΟΛΟΓΗΤΗΣ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 t="str">
            <v>ΚΩΝ/ΝΟΣ</v>
          </cell>
          <cell r="P64" t="str">
            <v>    </v>
          </cell>
          <cell r="Q64" t="str">
            <v/>
          </cell>
          <cell r="R64" t="str">
            <v>016258957</v>
          </cell>
          <cell r="S64" t="str">
            <v/>
          </cell>
        </row>
        <row r="65">
          <cell r="A65">
            <v>64</v>
          </cell>
          <cell r="B65" t="str">
            <v>ΔΗΜΗΤΡΟΠΟΥΛΟΣ</v>
          </cell>
          <cell r="C65" t="str">
            <v>ΧΡΙΣΤΟΣ</v>
          </cell>
          <cell r="D65" t="str">
            <v>ΒΑΘΜΟΛΟΓΗΤΗΣ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 t="str">
            <v>ΘΕΟΔΩΡΟΣ</v>
          </cell>
          <cell r="P65" t="str">
            <v>ΝΕΑ ΒΡΑΧΑ - ΣΤΑΥΡΟΣ  ΛΑΜΙΑ  351 00</v>
          </cell>
          <cell r="Q65" t="str">
            <v>2231061537</v>
          </cell>
          <cell r="R65" t="str">
            <v>014586110</v>
          </cell>
          <cell r="S65" t="str">
            <v>ΛΑΜΙΑΣ</v>
          </cell>
        </row>
        <row r="66">
          <cell r="A66">
            <v>65</v>
          </cell>
          <cell r="B66" t="str">
            <v>ΔΗΜΙΖΑ</v>
          </cell>
          <cell r="C66" t="str">
            <v>ΘΕΟΦΑΝΗ</v>
          </cell>
          <cell r="D66" t="str">
            <v>ΒΑΘΜΟΛΟΓΗΤΗΣ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>ΒΑΣΙΛΕΙΟΣ</v>
          </cell>
          <cell r="P66" t="str">
            <v>    </v>
          </cell>
          <cell r="Q66" t="str">
            <v/>
          </cell>
          <cell r="R66" t="str">
            <v>061370497</v>
          </cell>
          <cell r="S66" t="str">
            <v/>
          </cell>
        </row>
        <row r="67">
          <cell r="A67">
            <v>66</v>
          </cell>
          <cell r="B67" t="str">
            <v>ΔΙΑΜΑΝΤΗΣ</v>
          </cell>
          <cell r="C67" t="str">
            <v>ΚΩΝ-ΝΟΣ</v>
          </cell>
          <cell r="D67" t="str">
            <v>ΒΑΘΜΟΛΟΓΗΤΗΣ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>ΓΕΩΡΓΙΟΣ</v>
          </cell>
          <cell r="P67" t="str">
            <v>ΠΑΤΡΟΚΛΟΥ 49  ΛΑΜΙΑ  351 00</v>
          </cell>
          <cell r="Q67" t="str">
            <v>2231038527</v>
          </cell>
          <cell r="R67" t="str">
            <v>022095740</v>
          </cell>
          <cell r="S67" t="str">
            <v>ΛΑΜΙΑΣ</v>
          </cell>
        </row>
        <row r="68">
          <cell r="A68">
            <v>67</v>
          </cell>
          <cell r="B68" t="str">
            <v>ΔΡΟΣΟΣ</v>
          </cell>
          <cell r="C68" t="str">
            <v>ΒΑΣΙΛΕΙΟΣ</v>
          </cell>
          <cell r="D68" t="str">
            <v>ΒΑΘΜΟΛΟΓΗΤΗΣ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>ΙΩΑΝΝΗΣ</v>
          </cell>
          <cell r="P68" t="str">
            <v>ΑΓ ΑΘΑΝΑΣΙΟΥ 21  ΛΑΜΙΑ  351 00</v>
          </cell>
          <cell r="Q68" t="str">
            <v>2231020879</v>
          </cell>
          <cell r="R68" t="str">
            <v>101918276</v>
          </cell>
          <cell r="S68" t="str">
            <v>ΛΑΜΙΑΣ</v>
          </cell>
        </row>
        <row r="69">
          <cell r="A69">
            <v>68</v>
          </cell>
          <cell r="B69" t="str">
            <v>ΔΡΟΣΟΣ</v>
          </cell>
          <cell r="C69" t="str">
            <v>ΓΕΩΡΓΙΟΣ</v>
          </cell>
          <cell r="D69" t="str">
            <v>ΒΑΘΜΟΛΟΓΗΤΗΣ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>ΒΑΣΙΛΕΙΟΣ</v>
          </cell>
          <cell r="P69" t="str">
            <v>ΜΙΑΟΥΛΗ 2  ΛΑΜΙΑ  351 00</v>
          </cell>
          <cell r="Q69" t="str">
            <v>2231046860</v>
          </cell>
          <cell r="R69" t="str">
            <v>025325310</v>
          </cell>
          <cell r="S69" t="str">
            <v>ΛΑΜΙΑΣ</v>
          </cell>
        </row>
        <row r="70">
          <cell r="A70">
            <v>69</v>
          </cell>
          <cell r="B70" t="str">
            <v>ΔΡΟΥΓΚΑΚΗ</v>
          </cell>
          <cell r="C70" t="str">
            <v>ΦΥΛΑΚΤΗ</v>
          </cell>
          <cell r="D70" t="str">
            <v>ΒΑΘΜΟΛΟΓΗΤΗΣ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 t="str">
            <v>ΙΩΑΝΝΗΣ</v>
          </cell>
          <cell r="P70" t="str">
            <v>ΕΣΛΙΝ 57  ΛΑΜΙΑ  351 00</v>
          </cell>
          <cell r="Q70" t="str">
            <v>2231035124</v>
          </cell>
          <cell r="R70" t="str">
            <v>057006482</v>
          </cell>
          <cell r="S70" t="str">
            <v>ΛΑΜΙΑΣ</v>
          </cell>
        </row>
        <row r="71">
          <cell r="A71">
            <v>70</v>
          </cell>
          <cell r="B71" t="str">
            <v>ΕΜΜΑΝΟΥΗΛ</v>
          </cell>
          <cell r="C71" t="str">
            <v>ΜΑΡΙΑ</v>
          </cell>
          <cell r="D71" t="str">
            <v>ΒΑΘΜΟΛΟΓΗΤΗΣ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>ΓΕΩΡΓΙΟΣ</v>
          </cell>
          <cell r="P71" t="str">
            <v>ΠΑΛΑΙΟΛΟΓΟΥ 21  ΛΑΜΙΑ  351 00</v>
          </cell>
          <cell r="Q71" t="str">
            <v>2213024546</v>
          </cell>
          <cell r="R71" t="str">
            <v>130583092</v>
          </cell>
          <cell r="S71" t="str">
            <v>ΛΑΜΙΑΣ</v>
          </cell>
        </row>
        <row r="72">
          <cell r="A72">
            <v>71</v>
          </cell>
          <cell r="B72" t="str">
            <v>ΕΞΑΡΧΟΣ</v>
          </cell>
          <cell r="C72" t="str">
            <v>ΚΩΝΣΤΑΝΤΙΝΟΣ</v>
          </cell>
          <cell r="D72" t="str">
            <v>ΒΑΘΜΟΛΟΓΗΤΗΣ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>ΑΝΔΡΕΑΣ</v>
          </cell>
          <cell r="P72" t="str">
            <v>ΑΪΣΤΡΑΤΗ 2  ΛΑΜΙΑ  351 00</v>
          </cell>
          <cell r="Q72" t="str">
            <v>2231037125</v>
          </cell>
          <cell r="R72" t="str">
            <v>028490307</v>
          </cell>
          <cell r="S72" t="str">
            <v>ΛΑΜΙΑΣ</v>
          </cell>
        </row>
        <row r="73">
          <cell r="A73">
            <v>72</v>
          </cell>
          <cell r="B73" t="str">
            <v>ΕΥΑΓΓΕΛΟΠΟΥΛΟΣ</v>
          </cell>
          <cell r="C73" t="str">
            <v>ΑΘΑΝΑΣΙΟΣ</v>
          </cell>
          <cell r="D73" t="str">
            <v>ΒΑΘΜΟΛΟΓΗΤΗΣ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 t="str">
            <v>ΓΕΩΡΓΙΟΣ</v>
          </cell>
          <cell r="P73" t="str">
            <v>  ΚΑΙΝΟΥΡΓΙΟ  350 09</v>
          </cell>
          <cell r="Q73" t="str">
            <v>2235089733</v>
          </cell>
          <cell r="R73" t="str">
            <v>059570955</v>
          </cell>
          <cell r="S73" t="str">
            <v>ΛΑΜΙΑΣ</v>
          </cell>
        </row>
        <row r="74">
          <cell r="A74">
            <v>73</v>
          </cell>
          <cell r="B74" t="str">
            <v>ΖΑΡΟΔΗΜΟΣ</v>
          </cell>
          <cell r="C74" t="str">
            <v>ΔΗΜΗΤΡΙΟΣ</v>
          </cell>
          <cell r="D74" t="str">
            <v>ΒΑΘΜΟΛΟΓΗΤΗΣ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>ΚΩΝ/ΝΟΣ</v>
          </cell>
          <cell r="P74" t="str">
            <v>ΠΑΠΑΣΙΟΠΟΥΛΟΥ 2Η ΠΑΡ 4  ΛΑΜΙΑ  351 00</v>
          </cell>
          <cell r="Q74" t="str">
            <v>2231036402</v>
          </cell>
          <cell r="R74" t="str">
            <v>029715340</v>
          </cell>
          <cell r="S74" t="str">
            <v>ΛΑΜΙΑΣ</v>
          </cell>
        </row>
        <row r="75">
          <cell r="A75">
            <v>74</v>
          </cell>
          <cell r="B75" t="str">
            <v>ΖΑΧΑΡΗΣ</v>
          </cell>
          <cell r="C75" t="str">
            <v>ΑΘΑΝΑΣΙΟΣ</v>
          </cell>
          <cell r="D75" t="str">
            <v>ΒΑΘΜΟΛΟΓΗΤΗΣ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 t="str">
            <v>ΑΠΟΣΤΟΛΟΣ</v>
          </cell>
          <cell r="P75" t="str">
            <v>ΒΑΣΑΚΑΡΗ 6  ΛΑΜΙΑ  351 00</v>
          </cell>
          <cell r="Q75" t="str">
            <v>2231020737</v>
          </cell>
          <cell r="R75" t="str">
            <v>017213777</v>
          </cell>
          <cell r="S75" t="str">
            <v>ΛΑΜΙΑΣ</v>
          </cell>
        </row>
        <row r="76">
          <cell r="A76">
            <v>75</v>
          </cell>
          <cell r="B76" t="str">
            <v>ΖΗΣΙΜΟΥ</v>
          </cell>
          <cell r="C76" t="str">
            <v>ΕΥΘΥΜΙΑ</v>
          </cell>
          <cell r="D76" t="str">
            <v>ΒΑΘΜΟΛΟΓΗΤΗΣ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>ΧΡΗΣΤΟΣ</v>
          </cell>
          <cell r="P76" t="str">
            <v>ΣΤΕΡΓΙΟΠΟΥΛΟΥ 11 ΑΓ. ΠΑΡΑΣΚΕΥΗ  ΛΑΜΙΑ  351 00</v>
          </cell>
          <cell r="Q76" t="str">
            <v>2231036428</v>
          </cell>
          <cell r="R76" t="str">
            <v>112437450</v>
          </cell>
          <cell r="S76" t="str">
            <v>ΛΑΜΙΑΣ</v>
          </cell>
        </row>
        <row r="77">
          <cell r="A77">
            <v>76</v>
          </cell>
          <cell r="B77" t="str">
            <v>ΖΗΣΟΠΟΥΛΟΥ</v>
          </cell>
          <cell r="C77" t="str">
            <v>ΒΑΣΙΛΙΚΗ</v>
          </cell>
          <cell r="D77" t="str">
            <v>ΒΑΘΜΟΛΟΓΗΤΗΣ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>ΒΑΙΟΣ</v>
          </cell>
          <cell r="P77" t="str">
            <v>Γ. ΚΟΝΔΥΛΗ 11  ΒΟΛΟΣ  </v>
          </cell>
          <cell r="Q77" t="str">
            <v>2235080445</v>
          </cell>
          <cell r="R77" t="str">
            <v>053871913</v>
          </cell>
          <cell r="S77" t="str">
            <v>Ν. ΙΩΝΙΑΣ ΒΟΛΟΥ</v>
          </cell>
        </row>
        <row r="78">
          <cell r="A78">
            <v>77</v>
          </cell>
          <cell r="B78" t="str">
            <v>ΖΙΑΚΑΣ</v>
          </cell>
          <cell r="C78" t="str">
            <v>ΒΑΣΙΛΕΙΟΣ</v>
          </cell>
          <cell r="D78" t="str">
            <v>ΒΑΘΜΟΛΟΓΗΤΗΣ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>ΗΛΙΑΣ</v>
          </cell>
          <cell r="P78" t="str">
            <v>ΝΗΣΟΥ ΡΩ  ΛΑΜΙΑ  351 00</v>
          </cell>
          <cell r="Q78" t="str">
            <v>22310 3253</v>
          </cell>
          <cell r="R78" t="str">
            <v>021477478</v>
          </cell>
          <cell r="S78" t="str">
            <v>ΛΑΜΙΑΣ</v>
          </cell>
        </row>
        <row r="79">
          <cell r="A79">
            <v>78</v>
          </cell>
          <cell r="B79" t="str">
            <v>ΘΕΟΔΟΣΟΠΟΥΛΟΣ</v>
          </cell>
          <cell r="C79" t="str">
            <v>ΙΩΑΝΝΗΣ</v>
          </cell>
          <cell r="D79" t="str">
            <v>ΒΑΘΜΟΛΟΓΗΤΗΣ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>ΘΕΜΙΣΤΟΚΛΗΣ</v>
          </cell>
          <cell r="P79" t="str">
            <v>ΓΡΑΒΙΑΣ 18  ΛΑΜΙΑ  315 00</v>
          </cell>
          <cell r="Q79" t="str">
            <v>2231035024</v>
          </cell>
          <cell r="R79" t="str">
            <v>117693108</v>
          </cell>
          <cell r="S79" t="str">
            <v>ΛΑΜΙΑΣ</v>
          </cell>
        </row>
        <row r="80">
          <cell r="A80">
            <v>79</v>
          </cell>
          <cell r="B80" t="str">
            <v>ΘΕΟΔΩΡΑΚΟΠΟΥΛΟΥ</v>
          </cell>
          <cell r="C80" t="str">
            <v>ΘΕΟΔΩΡΑ</v>
          </cell>
          <cell r="D80" t="str">
            <v>ΒΑΘΜΟΛΟΓΗΤΗΣ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>ΒΑΣΙΛΕΙΟΣ</v>
          </cell>
          <cell r="P80" t="str">
            <v>  ΕΛΑΤΕΙΑ  350 04</v>
          </cell>
          <cell r="Q80" t="str">
            <v>2234031000</v>
          </cell>
          <cell r="R80" t="str">
            <v>070622802</v>
          </cell>
          <cell r="S80" t="str">
            <v>ΑΜΦΙΚΛΕΙΑΣ</v>
          </cell>
        </row>
        <row r="81">
          <cell r="A81">
            <v>80</v>
          </cell>
          <cell r="B81" t="str">
            <v>ΘΕΟΔΩΡΟΠΟΥΛΟΣ</v>
          </cell>
          <cell r="C81" t="str">
            <v>ΑΘΑΝΑΣΙΟΣ</v>
          </cell>
          <cell r="D81" t="str">
            <v>ΒΑΘΜΟΛΟΓΗΤΗΣ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 t="str">
            <v>ΧΡΗΣΤΟΣ</v>
          </cell>
          <cell r="P81" t="str">
            <v>28ΗΣ ΟΚΤΩΒΡΙΟΥ 1  ΛΑΜΙΑ  351 00</v>
          </cell>
          <cell r="Q81" t="str">
            <v>2231039408</v>
          </cell>
          <cell r="R81" t="str">
            <v>045436823</v>
          </cell>
          <cell r="S81" t="str">
            <v>ΛΑΜΙΑΣ</v>
          </cell>
        </row>
        <row r="82">
          <cell r="A82">
            <v>81</v>
          </cell>
          <cell r="B82" t="str">
            <v>ΘΕΟΔΩΡΟΥ</v>
          </cell>
          <cell r="C82" t="str">
            <v>ΕΛΕΝΗ</v>
          </cell>
          <cell r="D82" t="str">
            <v>ΒΑΘΜΟΛΟΓΗΤΗΣ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>ΑΘΑΝΑΣΙΟΣ</v>
          </cell>
          <cell r="P82" t="str">
            <v>ΣΠ ΜΑΤΣΟΥΚΑ 11  ΛΑΜΙΑ  351 00</v>
          </cell>
          <cell r="Q82" t="str">
            <v>2231028797</v>
          </cell>
          <cell r="R82" t="str">
            <v>065062500</v>
          </cell>
          <cell r="S82" t="str">
            <v>ΛΑΜΙΑΣ</v>
          </cell>
        </row>
        <row r="83">
          <cell r="A83">
            <v>82</v>
          </cell>
          <cell r="B83" t="str">
            <v>ΘΕΟΔΩΡΟΥ</v>
          </cell>
          <cell r="C83" t="str">
            <v>ΧΡΗΣΤΟΣ</v>
          </cell>
          <cell r="D83" t="str">
            <v>ΒΑΘΜΟΛΟΓΗΤΗΣ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>ΝΙΚΟΛΑΟΣ</v>
          </cell>
          <cell r="P83" t="str">
            <v>    </v>
          </cell>
          <cell r="Q83" t="str">
            <v/>
          </cell>
          <cell r="R83" t="str">
            <v/>
          </cell>
          <cell r="S83" t="str">
            <v/>
          </cell>
        </row>
        <row r="84">
          <cell r="A84">
            <v>83</v>
          </cell>
          <cell r="B84" t="str">
            <v>ΘΕΟΧΑΡΟΠΟΥΛΟΣ</v>
          </cell>
          <cell r="C84" t="str">
            <v>ΜΗΧΑΗΛ</v>
          </cell>
          <cell r="D84" t="str">
            <v>ΒΑΘΜΟΛΟΓΗΤΗΣ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 t="str">
            <v>    </v>
          </cell>
          <cell r="Q84" t="str">
            <v/>
          </cell>
          <cell r="R84">
            <v>0</v>
          </cell>
          <cell r="S84">
            <v>0</v>
          </cell>
        </row>
        <row r="85">
          <cell r="A85">
            <v>84</v>
          </cell>
          <cell r="B85" t="str">
            <v>ΚΑΒΑΔΙΑΣ</v>
          </cell>
          <cell r="C85" t="str">
            <v>ΚΩΝ-ΝΟΣ</v>
          </cell>
          <cell r="D85" t="str">
            <v>ΒΑΘΜΟΛΟΓΗΤΗΣ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 t="str">
            <v>ΣΤΥΛΙΑΝΟΣ</v>
          </cell>
          <cell r="P85" t="str">
            <v>ΤΥΜΦΡΗΣΤΟΥ 22  ΛΑΜΙΑ  351 00</v>
          </cell>
          <cell r="Q85" t="str">
            <v>2231027810</v>
          </cell>
          <cell r="R85" t="str">
            <v>012283268</v>
          </cell>
          <cell r="S85" t="str">
            <v>ΛΑΜΙΑΣ</v>
          </cell>
        </row>
        <row r="86">
          <cell r="A86">
            <v>85</v>
          </cell>
          <cell r="B86" t="str">
            <v>ΚΑΓΚΑΡΑ</v>
          </cell>
          <cell r="C86" t="str">
            <v>ΜΑΡΙΝΑ</v>
          </cell>
          <cell r="D86" t="str">
            <v>ΒΑΘΜΟΛΟΓΗΤΗΣ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>ΧΡΗΣΤΟΣ</v>
          </cell>
          <cell r="P86" t="str">
            <v>ΑΜΦΙΚΤΥΟΝΩΝ 5Γ  ΛΑΜΙΑ  351 00</v>
          </cell>
          <cell r="Q86" t="str">
            <v>2231033148</v>
          </cell>
          <cell r="R86" t="str">
            <v>045847163</v>
          </cell>
          <cell r="S86" t="str">
            <v>ΗΡΑΚΛΕΙΟΥ</v>
          </cell>
        </row>
        <row r="87">
          <cell r="A87">
            <v>86</v>
          </cell>
          <cell r="B87" t="str">
            <v>ΚΑΛΙΩΡΑΣ</v>
          </cell>
          <cell r="C87" t="str">
            <v>ΧΡΗΣΤΟΣ</v>
          </cell>
          <cell r="D87" t="str">
            <v>ΒΑΘΜΟΛΟΓΗΤΗΣ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 t="str">
            <v>ΛΑΜΠΡΟΣ</v>
          </cell>
          <cell r="P87" t="str">
            <v>ΑΓΝ. ΣΤΡΑΤΙΩΤΗ 1  ΛΑΜΙΑ  351 00</v>
          </cell>
          <cell r="Q87" t="str">
            <v>2231044624</v>
          </cell>
          <cell r="R87" t="str">
            <v>051177561</v>
          </cell>
          <cell r="S87" t="str">
            <v>ΛΑΜΙΑΣ</v>
          </cell>
        </row>
        <row r="88">
          <cell r="A88">
            <v>87</v>
          </cell>
          <cell r="B88" t="str">
            <v>ΚΑΛΤΣΑΣ</v>
          </cell>
          <cell r="C88" t="str">
            <v>ΓΕΩΡΓΙΟΣ</v>
          </cell>
          <cell r="D88" t="str">
            <v>ΒΑΘΜΟΛΟΓΗΤΗΣ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 t="str">
            <v>ΑΛΕΞΑΝΔΡΟΣ</v>
          </cell>
          <cell r="P88" t="str">
            <v>25ΗΣ ΜΑΡΤΙΟΥ 8  Κ. ΒΟΥΡΛΑ  350 08</v>
          </cell>
          <cell r="Q88" t="str">
            <v>2235080595</v>
          </cell>
          <cell r="R88" t="str">
            <v>024049914</v>
          </cell>
          <cell r="S88" t="str">
            <v>ΑΜΦΙΚΛΕΙΑΣ</v>
          </cell>
        </row>
        <row r="89">
          <cell r="A89">
            <v>88</v>
          </cell>
          <cell r="B89" t="str">
            <v>ΚΑΛΤΣΑΣ</v>
          </cell>
          <cell r="C89" t="str">
            <v>ΙΩΑΝΝΗΣ</v>
          </cell>
          <cell r="D89" t="str">
            <v>ΒΑΘΜΟΛΟΓΗΤΗΣ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ΑΘΑΝΑΣΙΟΣ</v>
          </cell>
          <cell r="P89" t="str">
            <v>ΠΛΑΤΑΙΩΝ 30  ΛΑΜΙΑ  351 00</v>
          </cell>
          <cell r="Q89" t="str">
            <v>2231025280</v>
          </cell>
          <cell r="R89" t="str">
            <v>031931337</v>
          </cell>
          <cell r="S89" t="str">
            <v>ΛΑΜΙΑΣ</v>
          </cell>
        </row>
        <row r="90">
          <cell r="A90">
            <v>89</v>
          </cell>
          <cell r="B90" t="str">
            <v>ΚΑΝΙΝΗΣ</v>
          </cell>
          <cell r="C90" t="str">
            <v>ΙΩΑΝΝΗΣ</v>
          </cell>
          <cell r="D90" t="str">
            <v>ΒΑΘΜΟΛΟΓΗΤΗΣ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>ΑΝΑΡΓΥΡΟΣ</v>
          </cell>
          <cell r="P90" t="str">
            <v>-  ΜΑΡΤΙΝΟ  350 05</v>
          </cell>
          <cell r="Q90" t="str">
            <v>2233061794</v>
          </cell>
          <cell r="R90" t="str">
            <v>018254524</v>
          </cell>
          <cell r="S90" t="str">
            <v>ΑΤΑΛΑΝΤΗΣ</v>
          </cell>
        </row>
        <row r="91">
          <cell r="A91">
            <v>90</v>
          </cell>
          <cell r="B91" t="str">
            <v>ΚΑΝΤΕΡΑΚΗΣ</v>
          </cell>
          <cell r="C91" t="str">
            <v>ΕΥΣΤΑΘΙΟΣ</v>
          </cell>
          <cell r="D91" t="str">
            <v>ΒΑΘΜΟΛΟΓΗΤΗΣ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>ΔΗΜΗΤΡΙΟΣ</v>
          </cell>
          <cell r="P91" t="str">
            <v>    </v>
          </cell>
          <cell r="Q91" t="str">
            <v/>
          </cell>
          <cell r="R91" t="str">
            <v>028454394</v>
          </cell>
          <cell r="S91" t="str">
            <v/>
          </cell>
        </row>
        <row r="92">
          <cell r="A92">
            <v>91</v>
          </cell>
          <cell r="B92" t="str">
            <v>ΚΑΡΑΓΕΩΡΓΟΣ</v>
          </cell>
          <cell r="C92" t="str">
            <v>ΑΘΑΝΑΣΙΟΣ</v>
          </cell>
          <cell r="D92" t="str">
            <v>ΒΑΘΜΟΛΟΓΗΤΗΣ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 t="str">
            <v>ΔΗΜΗΤΡΙΟΣ</v>
          </cell>
          <cell r="P92" t="str">
            <v>ΣΟΛΩΝΟΣ 27  ΛΑΜΙΑ  351 00</v>
          </cell>
          <cell r="Q92" t="str">
            <v>2231042169</v>
          </cell>
          <cell r="R92" t="str">
            <v>044875035</v>
          </cell>
          <cell r="S92" t="str">
            <v/>
          </cell>
        </row>
        <row r="93">
          <cell r="A93">
            <v>92</v>
          </cell>
          <cell r="B93" t="str">
            <v>ΚΑΡΑΓΕΩΡΓΟΥ</v>
          </cell>
          <cell r="C93" t="str">
            <v>ΚΩΝΣΤΑΝΤΙΑ</v>
          </cell>
          <cell r="D93" t="str">
            <v>ΒΑΘΜΟΛΟΓΗΤΗΣ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ΑΘΑΝΑΣΙΟΣ</v>
          </cell>
          <cell r="P93" t="str">
            <v>ΠΛΑΤ. Ν. ΣΦΑΙΡΑΣ 1  ΛΑΜΙΑ  351 00</v>
          </cell>
          <cell r="Q93" t="str">
            <v>2231043365</v>
          </cell>
          <cell r="R93" t="str">
            <v>036253399</v>
          </cell>
          <cell r="S93" t="str">
            <v>ΛΑΜΙΑΣ</v>
          </cell>
        </row>
        <row r="94">
          <cell r="A94">
            <v>93</v>
          </cell>
          <cell r="B94" t="str">
            <v>ΚΑΡΑΓΙΑΝΝΗ</v>
          </cell>
          <cell r="C94" t="str">
            <v>ΕΙΡΗΝΗ</v>
          </cell>
          <cell r="D94" t="str">
            <v>ΒΑΘΜΟΛΟΓΗΤΗΣ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>ΓΕΩΡΓΙΟΣ</v>
          </cell>
          <cell r="P94" t="str">
            <v>    </v>
          </cell>
          <cell r="Q94" t="str">
            <v>    </v>
          </cell>
          <cell r="R94" t="str">
            <v>119415940</v>
          </cell>
          <cell r="S94" t="str">
            <v/>
          </cell>
        </row>
        <row r="95">
          <cell r="A95">
            <v>94</v>
          </cell>
          <cell r="B95" t="str">
            <v>ΚΑΡΑΓΙΑΝΝΗ</v>
          </cell>
          <cell r="C95" t="str">
            <v>ΚΩΝΣΤΑΝΤΙΝΑ</v>
          </cell>
          <cell r="D95" t="str">
            <v>ΒΑΘΜΟΛΟΓΗΤΗΣ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 t="str">
            <v>ΔΗΜΗΤΡΙΟΣ</v>
          </cell>
          <cell r="P95" t="str">
            <v>ΚΑΒΑΦΗ 26  ΛΑΜΙΑ  351 00</v>
          </cell>
          <cell r="Q95" t="str">
            <v>2231066607</v>
          </cell>
          <cell r="R95" t="str">
            <v>047939876</v>
          </cell>
          <cell r="S95" t="str">
            <v>ΛΑΜΙΑΣ</v>
          </cell>
        </row>
        <row r="96">
          <cell r="A96">
            <v>95</v>
          </cell>
          <cell r="B96" t="str">
            <v>ΚΑΡΑΓΙΑΝΝΗΣ</v>
          </cell>
          <cell r="C96" t="str">
            <v>ΠΑΝΑΓΙΩΤΗΣ</v>
          </cell>
          <cell r="D96" t="str">
            <v>ΒΑΘΜΟΛΟΓΗΤΗΣ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 t="str">
            <v>ΙΩΑΝΝΗΣ</v>
          </cell>
          <cell r="P96" t="str">
            <v>ΜΕΝΕΛΑΟΥ 4  ΛΑΜΙΑ  351 00</v>
          </cell>
          <cell r="Q96" t="str">
            <v>2231043020</v>
          </cell>
          <cell r="R96" t="str">
            <v>020549075</v>
          </cell>
          <cell r="S96" t="str">
            <v>ΛΑΜΙΑΣ</v>
          </cell>
        </row>
        <row r="97">
          <cell r="A97">
            <v>96</v>
          </cell>
          <cell r="B97" t="str">
            <v>ΚΑΡΑΘΑΝΟΣ</v>
          </cell>
          <cell r="C97" t="str">
            <v>ΔΗΜΗΤΡΙΟΣ</v>
          </cell>
          <cell r="D97" t="str">
            <v>ΒΑΘΜΟΛΟΓΗΤΗΣ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ΤΡΙΑΝΤΑΦΥΛΛΟΣ</v>
          </cell>
          <cell r="P97" t="str">
            <v>ΠΟΣΕΙΔΩΝΟΣ 41  ΛΑΜΙΑ  351 00</v>
          </cell>
          <cell r="Q97" t="str">
            <v>2231039023</v>
          </cell>
          <cell r="R97" t="str">
            <v>029715500</v>
          </cell>
          <cell r="S97" t="str">
            <v>ΛΑΜΙΑΣ</v>
          </cell>
        </row>
        <row r="98">
          <cell r="A98">
            <v>97</v>
          </cell>
          <cell r="B98" t="str">
            <v>ΚΑΡΑΚΟΥΣΗΣ</v>
          </cell>
          <cell r="C98" t="str">
            <v>ΔΗΜΗΤΡΙΟΣ</v>
          </cell>
          <cell r="D98" t="str">
            <v>ΒΑΘΜΟΛΟΓΗΤΗΣ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 t="str">
            <v>ΑΘΑΝΑΣΙΟΣ</v>
          </cell>
          <cell r="P98" t="str">
            <v>ΑΜΦΙΚΤΥΟΝΩΝ 1  ΛΑΜΙΑ  351 00</v>
          </cell>
          <cell r="Q98" t="str">
            <v>2231047032</v>
          </cell>
          <cell r="R98" t="str">
            <v>062499125</v>
          </cell>
          <cell r="S98" t="str">
            <v>ΛΑΜΙΑΣ</v>
          </cell>
        </row>
        <row r="99">
          <cell r="A99">
            <v>98</v>
          </cell>
          <cell r="B99" t="str">
            <v>ΚΑΡΑΜΗΤΡΟΣ</v>
          </cell>
          <cell r="C99" t="str">
            <v>ΔΗΜΗΤΡΙΟΣ</v>
          </cell>
          <cell r="D99" t="str">
            <v>ΒΑΘΜΟΛΟΓΗΤΗΣ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>ΧΡΙΣΤΟΣ</v>
          </cell>
          <cell r="P99" t="str">
            <v>ΠΛΑΤΩΝΟΣ 13  ΛΑΜΙΑ  351 00</v>
          </cell>
          <cell r="Q99" t="str">
            <v>2231035563</v>
          </cell>
          <cell r="R99" t="str">
            <v>014078293</v>
          </cell>
          <cell r="S99" t="str">
            <v>ΛΑΜΙΑΣ</v>
          </cell>
        </row>
        <row r="100">
          <cell r="A100">
            <v>99</v>
          </cell>
          <cell r="B100" t="str">
            <v>ΚΑΡΑΜΠΟΥΖΗΣ</v>
          </cell>
          <cell r="C100" t="str">
            <v>ΓΕΩΡΓΙΟΣ</v>
          </cell>
          <cell r="D100" t="str">
            <v>ΒΑΘΜΟΛΟΓΗΤΗΣ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 t="str">
            <v>ΑΘΑΝΑΣΙΟΣ</v>
          </cell>
          <cell r="P100" t="str">
            <v>ΧΑΤΖΗΓΙΑΝΝΗ 6  ΦΑΡΣΑΛΑ  403 00</v>
          </cell>
          <cell r="Q100" t="str">
            <v>2491026786</v>
          </cell>
          <cell r="R100" t="str">
            <v>035446279</v>
          </cell>
          <cell r="S100" t="str">
            <v>ΦΑΡΣΑΛΩΝ</v>
          </cell>
        </row>
        <row r="101">
          <cell r="A101">
            <v>100</v>
          </cell>
          <cell r="B101" t="str">
            <v>ΚΑΡΑΝΑΣΙΟΣ</v>
          </cell>
          <cell r="C101" t="str">
            <v>ΔΗΜΗΤΡΙΟΣ</v>
          </cell>
          <cell r="D101" t="str">
            <v>ΒΑΘΜΟΛΟΓΗΤΗΣ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 t="str">
            <v>ΣΠΥΡΟΣ</v>
          </cell>
          <cell r="P101" t="str">
            <v>ΠΑΝΟΥΡΓΙΑ 24  ΛΑΜΙΑ  351 00</v>
          </cell>
          <cell r="Q101" t="str">
            <v>2231046250</v>
          </cell>
          <cell r="R101" t="str">
            <v>022600747</v>
          </cell>
          <cell r="S101" t="str">
            <v>ΛΑΜΙΑΣ</v>
          </cell>
        </row>
        <row r="102">
          <cell r="A102">
            <v>101</v>
          </cell>
          <cell r="B102" t="str">
            <v>ΚΑΡΑΣΜΑΝΟΓΛΟΥ</v>
          </cell>
          <cell r="C102" t="str">
            <v>ΙΩΑΝΝΗΣ</v>
          </cell>
          <cell r="D102" t="str">
            <v>ΒΑΘΜΟΛΟΓΗΤΗΣ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 t="str">
            <v>ΓΕΩΡΓΙΟΣ</v>
          </cell>
          <cell r="P102" t="str">
            <v>ΑΜΑΛΙΑΣ 12  ΛΑΜΙΑ  351 00</v>
          </cell>
          <cell r="Q102" t="str">
            <v>2231043890</v>
          </cell>
          <cell r="R102" t="str">
            <v>027558161</v>
          </cell>
          <cell r="S102" t="str">
            <v>ΛΑΜΙΑΣ</v>
          </cell>
        </row>
        <row r="103">
          <cell r="A103">
            <v>102</v>
          </cell>
          <cell r="B103" t="str">
            <v>ΚΑΡΑΧΑΛΙΟΥ</v>
          </cell>
          <cell r="C103" t="str">
            <v>ΕΛΕΝΗ</v>
          </cell>
          <cell r="D103" t="str">
            <v>ΒΑΘΜΟΛΟΓΗΤΗΣ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 t="str">
            <v>ΣΤΑΜΑΤΗΣ</v>
          </cell>
          <cell r="P103" t="str">
            <v>ΑΘΗΝΩΝ 174Α  ΛΑΜΙΑ  351 00</v>
          </cell>
          <cell r="Q103" t="str">
            <v>2231021568</v>
          </cell>
          <cell r="R103" t="str">
            <v>101912536</v>
          </cell>
          <cell r="S103" t="str">
            <v>ΛΑΜΙΑΣ</v>
          </cell>
        </row>
        <row r="104">
          <cell r="A104">
            <v>103</v>
          </cell>
          <cell r="B104" t="str">
            <v>ΚΑΡΦΗ</v>
          </cell>
          <cell r="C104" t="str">
            <v>ΟΛΥΜΠΙΑ</v>
          </cell>
          <cell r="D104" t="str">
            <v>ΒΑΘΜΟΛΟΓΗΤΗΣ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 t="str">
            <v>ΣΕΡΑΦΕΙΜ</v>
          </cell>
          <cell r="P104" t="str">
            <v>ΧΑΤΖΟΠΟΥΛΟΥ 11  ΜΑΚΡΑΚΩΜΗ  </v>
          </cell>
          <cell r="Q104" t="str">
            <v>2236022506</v>
          </cell>
          <cell r="R104" t="str">
            <v>301605280</v>
          </cell>
          <cell r="S104" t="str">
            <v>ΜΑΚΡΑΚΩΜΗΣ</v>
          </cell>
        </row>
        <row r="105">
          <cell r="A105">
            <v>104</v>
          </cell>
          <cell r="B105" t="e">
            <v>#REF!</v>
          </cell>
          <cell r="C105" t="e">
            <v>#REF!</v>
          </cell>
          <cell r="D105" t="str">
            <v>ΒΑΘΜΟΛΟΓΗΤΗΣ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</row>
        <row r="106">
          <cell r="A106">
            <v>105</v>
          </cell>
          <cell r="B106" t="str">
            <v>ΚΑΣΤΑΝΗ</v>
          </cell>
          <cell r="C106" t="str">
            <v>ΑΣΠΑΣΙΑ</v>
          </cell>
          <cell r="D106" t="str">
            <v>ΒΑΘΜΟΛΟΓΗΤΗΣ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>ΔΗΜΗΤΡΙΟΣ</v>
          </cell>
          <cell r="P106" t="str">
            <v>ΠΛΑΤΩΝΟΣ 13  ΛΑΜΙΑ  351 00</v>
          </cell>
          <cell r="Q106" t="str">
            <v>2231020996</v>
          </cell>
          <cell r="R106" t="str">
            <v>101914843</v>
          </cell>
          <cell r="S106" t="str">
            <v>ΛΑΜΙΑΣ</v>
          </cell>
        </row>
        <row r="107">
          <cell r="A107">
            <v>106</v>
          </cell>
          <cell r="B107" t="str">
            <v>ΚΑΤΣΑΔΟΥΡΟΣ</v>
          </cell>
          <cell r="C107" t="str">
            <v>ΓΕΩΡΓΙΟΣ</v>
          </cell>
          <cell r="D107" t="str">
            <v>ΒΑΘΜΟΛΟΓΗΤΗΣ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 t="str">
            <v>ΝΙΚΟΛΑΟΣ</v>
          </cell>
          <cell r="P107" t="str">
            <v>ΚΡΥΣΤΑΛΛΟΠΗΓΗΣ 11  ΛΑΜΙΑ  351 00</v>
          </cell>
          <cell r="Q107" t="str">
            <v>2231050796</v>
          </cell>
          <cell r="R107" t="str">
            <v>044333191</v>
          </cell>
          <cell r="S107" t="str">
            <v>ΛΑΜΙΑΣ</v>
          </cell>
        </row>
        <row r="108">
          <cell r="A108">
            <v>107</v>
          </cell>
          <cell r="B108" t="str">
            <v>ΚΑΤΣΑΡΟΥ</v>
          </cell>
          <cell r="C108" t="str">
            <v>ΠΑΝΑΓΙΩΤΑ</v>
          </cell>
          <cell r="D108" t="str">
            <v>ΒΑΘΜΟΛΟΓΗΤΗΣ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>ΙΩΑΝΝΗΣ</v>
          </cell>
          <cell r="P108" t="str">
            <v>ΜΕΝΕΛΑΟΥ 4  ΛΑΜΙΑ  351 00</v>
          </cell>
          <cell r="Q108" t="str">
            <v>2231043020</v>
          </cell>
          <cell r="R108" t="str">
            <v>101927537</v>
          </cell>
          <cell r="S108" t="str">
            <v>ΛΑΜΙΑΣ</v>
          </cell>
        </row>
        <row r="109">
          <cell r="A109">
            <v>108</v>
          </cell>
          <cell r="B109" t="str">
            <v>ΚΑΤΣΙΟΥΛΗΣ</v>
          </cell>
          <cell r="C109" t="str">
            <v>ΔΗΜΗΤΡΙΟΣ</v>
          </cell>
          <cell r="D109" t="str">
            <v>ΒΑΘΜΟΛΟΓΗΤΗΣ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>ΘΕΟΦΑΝΗΣ</v>
          </cell>
          <cell r="P109" t="str">
            <v>Μ ΑΛΕΞΑΝΔΡΟΥ 78  ΛΑΜΙΑ  351 00</v>
          </cell>
          <cell r="Q109" t="str">
            <v>2231023343</v>
          </cell>
          <cell r="R109" t="str">
            <v>022788094</v>
          </cell>
          <cell r="S109" t="str">
            <v>ΛΑΜΙΑΣ</v>
          </cell>
        </row>
        <row r="110">
          <cell r="A110">
            <v>109</v>
          </cell>
          <cell r="B110" t="str">
            <v>ΚΑΦΑΡΙΔΟΥ</v>
          </cell>
          <cell r="C110" t="str">
            <v>ΕΛΕΝΗ</v>
          </cell>
          <cell r="D110" t="str">
            <v>ΒΑΘΜΟΛΟΓΗΤΗΣ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>ΚΥΡΙΑΚΟΣ</v>
          </cell>
          <cell r="P110" t="str">
            <v>ΚΟΣΤΑΛΕΞΙ  ΛΑΜΙΑ  351 00</v>
          </cell>
          <cell r="Q110" t="str">
            <v>2231096016</v>
          </cell>
          <cell r="R110" t="str">
            <v>079704431</v>
          </cell>
          <cell r="S110" t="str">
            <v>ΛΑΜΙΑΣ</v>
          </cell>
        </row>
        <row r="111">
          <cell r="A111">
            <v>110</v>
          </cell>
          <cell r="B111" t="str">
            <v>ΚΑΨΑΛΗΣ</v>
          </cell>
          <cell r="C111" t="str">
            <v>ΒΑΣΙΛΕΙΟΣ</v>
          </cell>
          <cell r="D111" t="str">
            <v>ΒΑΘΜΟΛΟΓΗΤΗΣ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 t="str">
            <v>ΑΝΤΩΝΙΟΣ</v>
          </cell>
          <cell r="P111" t="str">
            <v>ΔΥΟΒΟΥΝΙΩΤΗ 9  ΛΑΜΙΑ  351 00</v>
          </cell>
          <cell r="Q111" t="str">
            <v>2231043487</v>
          </cell>
          <cell r="R111" t="str">
            <v>028022087</v>
          </cell>
          <cell r="S111" t="str">
            <v>ΛΑΜΙΑΣ</v>
          </cell>
        </row>
        <row r="112">
          <cell r="A112">
            <v>111</v>
          </cell>
          <cell r="B112" t="str">
            <v>ΚΕΦΟΣ</v>
          </cell>
          <cell r="C112" t="str">
            <v>ΙΩΑΝΝΗΣ</v>
          </cell>
          <cell r="D112" t="str">
            <v>ΒΑΘΜΟΛΟΓΗΤΗΣ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 t="str">
            <v>ΛΟΥΚΑΣ</v>
          </cell>
          <cell r="P112" t="str">
            <v>-  ΑΜΦΙΚΛΕΙΑ  350 02</v>
          </cell>
          <cell r="Q112" t="str">
            <v>2234023410</v>
          </cell>
          <cell r="R112" t="str">
            <v>045728266</v>
          </cell>
          <cell r="S112" t="str">
            <v>ΑΜΦΙΚΛΕΙΑΣ</v>
          </cell>
        </row>
        <row r="113">
          <cell r="A113">
            <v>112</v>
          </cell>
          <cell r="B113" t="str">
            <v>ΚΙΟΥΡΤΙΔΟΥ</v>
          </cell>
          <cell r="C113" t="str">
            <v>ΑΝΝΑ</v>
          </cell>
          <cell r="D113" t="str">
            <v>ΒΑΘΜΟΛΟΓΗΤΗΣ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>ΓΕΩΡΓΙΟΣ</v>
          </cell>
          <cell r="P113" t="str">
            <v>ΚΑΡΠΑΘΟΥ 71  ΛΑΜΙΑ  351 00</v>
          </cell>
          <cell r="Q113" t="str">
            <v>2231037849</v>
          </cell>
          <cell r="R113" t="str">
            <v>066850273</v>
          </cell>
          <cell r="S113" t="str">
            <v>ΛΑΜΙΑΣ</v>
          </cell>
        </row>
        <row r="114">
          <cell r="A114">
            <v>113</v>
          </cell>
          <cell r="B114" t="str">
            <v>ΚΙΣΣΑΣ</v>
          </cell>
          <cell r="C114" t="str">
            <v>ΔΗΜΗΤΡΙΟΣ</v>
          </cell>
          <cell r="D114" t="str">
            <v>ΒΑΘΜΟΛΟΓΗΤΗΣ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>ΠΑΝΑΓΙΩΤΗΣ</v>
          </cell>
          <cell r="P114" t="str">
            <v>ΑΓ. ΣΩΣΤΗΣ  ΣΠΕΡΧΕΙΑΔΑ  350 03</v>
          </cell>
          <cell r="Q114" t="str">
            <v>2236044389</v>
          </cell>
          <cell r="R114" t="str">
            <v>036761806</v>
          </cell>
          <cell r="S114" t="str">
            <v>ΜΑΚΡΑΚΩΜΗΣ</v>
          </cell>
        </row>
        <row r="115">
          <cell r="A115">
            <v>114</v>
          </cell>
          <cell r="B115" t="str">
            <v>ΚΛΕΤΣΑΣ</v>
          </cell>
          <cell r="C115" t="str">
            <v>ΝΙΚΟΛΑΟΣ</v>
          </cell>
          <cell r="D115" t="str">
            <v>ΒΑΘΜΟΛΟΓΗΤΗΣ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 t="str">
            <v>ΓΕΩΡΓΙΟΣ</v>
          </cell>
          <cell r="P115" t="str">
            <v>ΧΑΛΚΟΜΑΤΑΣ 34  ΛΑΜΙΑ  351 00</v>
          </cell>
          <cell r="Q115" t="str">
            <v>2231050730</v>
          </cell>
          <cell r="R115" t="str">
            <v>074091541</v>
          </cell>
          <cell r="S115" t="str">
            <v>ΛΑΜΙΑΣ</v>
          </cell>
        </row>
        <row r="116">
          <cell r="A116">
            <v>115</v>
          </cell>
          <cell r="B116" t="str">
            <v>ΚΟΓΙΑΣ</v>
          </cell>
          <cell r="C116" t="str">
            <v>ΑΘΑΝΑΣΙΟΣ</v>
          </cell>
          <cell r="D116" t="str">
            <v>ΒΑΘΜΟΛΟΓΗΤΗΣ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 t="str">
            <v>ΕΥΑΓΓΕΛΟΣ</v>
          </cell>
          <cell r="P116" t="str">
            <v>ΣΑΜΟΘΡΑΚΗΣ 1  ΛΑΜΙΑ  351 00</v>
          </cell>
          <cell r="Q116" t="str">
            <v>2231023194</v>
          </cell>
          <cell r="R116" t="str">
            <v>027911354</v>
          </cell>
          <cell r="S116" t="str">
            <v>ΛΑΜΙΑΣ</v>
          </cell>
        </row>
        <row r="117">
          <cell r="A117">
            <v>116</v>
          </cell>
          <cell r="B117" t="str">
            <v>ΚΟΚΟΡΕΛΙΑΣ</v>
          </cell>
          <cell r="C117" t="str">
            <v>ΑΝΑΣΤΑΣΙΟΣ</v>
          </cell>
          <cell r="D117" t="str">
            <v>ΒΑΘΜΟΛΟΓΗΤΗΣ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>ΓΕΩΡΓΙΟΣ</v>
          </cell>
          <cell r="P117" t="str">
            <v>    </v>
          </cell>
          <cell r="Q117" t="str">
            <v/>
          </cell>
          <cell r="R117" t="str">
            <v>021732851</v>
          </cell>
          <cell r="S117" t="str">
            <v/>
          </cell>
        </row>
        <row r="118">
          <cell r="A118">
            <v>117</v>
          </cell>
          <cell r="B118" t="str">
            <v>ΚΟΜΙΑΝΟΣ</v>
          </cell>
          <cell r="C118" t="str">
            <v>ΚΩΝ/ΝΟΣ</v>
          </cell>
          <cell r="D118" t="str">
            <v>ΒΑΘΜΟΛΟΓΗΤΗΣ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>ΔΗΜΗΤΡΙΟΣ</v>
          </cell>
          <cell r="P118" t="str">
            <v>ΣΚΟΥΦΑ 8  ΛΑΜΙΑ  351 00</v>
          </cell>
          <cell r="Q118" t="str">
            <v>2231037717</v>
          </cell>
          <cell r="R118" t="str">
            <v>030576417</v>
          </cell>
          <cell r="S118" t="str">
            <v>ΛΑΜΙΑΣ</v>
          </cell>
        </row>
        <row r="119">
          <cell r="A119">
            <v>118</v>
          </cell>
          <cell r="B119" t="str">
            <v>ΚΟΜΚΟΥΔΗΣ</v>
          </cell>
          <cell r="C119" t="str">
            <v>ΔΗΜΗΤΡΙΟΣ</v>
          </cell>
          <cell r="D119" t="str">
            <v>ΒΑΘΜΟΛΟΓΗΤΗΣ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 t="str">
            <v>ΣΤΥΛΙΑΝΟΣ</v>
          </cell>
          <cell r="P119" t="str">
            <v>ΟΙΚ ΛΑΡΚΟΥ  ΛΑΡΥΜΝΑ  350 10</v>
          </cell>
          <cell r="Q119" t="str">
            <v>2232071306</v>
          </cell>
          <cell r="R119" t="str">
            <v>044208195</v>
          </cell>
          <cell r="S119" t="str">
            <v>ΔΟΜΟΚΟΥ</v>
          </cell>
        </row>
        <row r="120">
          <cell r="A120">
            <v>119</v>
          </cell>
          <cell r="B120" t="str">
            <v>ΚΟΡΔΑΣ </v>
          </cell>
          <cell r="C120" t="str">
            <v>ΠΕΤΡΟΣ</v>
          </cell>
          <cell r="D120" t="str">
            <v>ΒΑΘΜΟΛΟΓΗΤΗΣ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>ΚΩΝ/ΝΟΣ</v>
          </cell>
          <cell r="P120" t="str">
            <v>ΦΟΙΝΙΚΟΣ 3  ΛΑΜΙΑ  351 00</v>
          </cell>
          <cell r="Q120" t="str">
            <v>2231044838</v>
          </cell>
          <cell r="R120" t="str">
            <v>045920893</v>
          </cell>
          <cell r="S120" t="str">
            <v>ΛΑΜΙΑΣ</v>
          </cell>
        </row>
        <row r="121">
          <cell r="A121">
            <v>120</v>
          </cell>
          <cell r="B121" t="str">
            <v>ΚΟΡΤΙΜΑΝΙΤΣΗΣ</v>
          </cell>
          <cell r="C121" t="str">
            <v>ΑΠΟΣΤΟΛΟΣ</v>
          </cell>
          <cell r="D121" t="str">
            <v>ΒΑΘΜΟΛΟΓΗΤΗΣ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>ΔΗΜΗΤΡΙΟΣ</v>
          </cell>
          <cell r="P121" t="str">
            <v>  ΠΕΛΑΣΓΙΑ  350 13</v>
          </cell>
          <cell r="Q121" t="str">
            <v>2238051655</v>
          </cell>
          <cell r="R121" t="str">
            <v>013217066</v>
          </cell>
          <cell r="S121" t="str">
            <v>ΣΤΥΛΙΔΑΣ</v>
          </cell>
        </row>
        <row r="122">
          <cell r="A122">
            <v>121</v>
          </cell>
          <cell r="B122" t="str">
            <v>ΚΟΤΡΩΤΣΟΣ</v>
          </cell>
          <cell r="C122" t="str">
            <v>ΑΘΑΝΑΣΙΟΣ</v>
          </cell>
          <cell r="D122" t="str">
            <v>ΒΑΘΜΟΛΟΓΗΤΗΣ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 t="str">
            <v>ΓΕΩΡΓΙΟΣ</v>
          </cell>
          <cell r="P122" t="str">
            <v>    </v>
          </cell>
          <cell r="Q122" t="str">
            <v>    </v>
          </cell>
          <cell r="R122" t="str">
            <v>038955657</v>
          </cell>
          <cell r="S122" t="str">
            <v/>
          </cell>
        </row>
        <row r="123">
          <cell r="A123">
            <v>122</v>
          </cell>
          <cell r="B123" t="str">
            <v>ΚΟΤΡΩΤΣΟΣ</v>
          </cell>
          <cell r="C123" t="str">
            <v>ΧΡΗΣΤΟΣ</v>
          </cell>
          <cell r="D123" t="str">
            <v>ΒΑΘΜΟΛΟΓΗΤΗΣ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>ΕΥΑΓΓΕΛΟΣ</v>
          </cell>
          <cell r="P123" t="str">
            <v>Ε. ΚΑΛΑΝΤΖΗ 25  ΜΑΚΡΑΚΩΜΗ  </v>
          </cell>
          <cell r="Q123" t="str">
            <v>2236023197</v>
          </cell>
          <cell r="R123" t="str">
            <v>018477861</v>
          </cell>
          <cell r="S123" t="str">
            <v>ΜΑΚΡΑΚΩΜΗΣ</v>
          </cell>
        </row>
        <row r="124">
          <cell r="A124">
            <v>123</v>
          </cell>
          <cell r="B124" t="str">
            <v>ΚΟΥΒΕΛΗ</v>
          </cell>
          <cell r="C124" t="str">
            <v>ΣΤΑΥΡΟΥΛΑ</v>
          </cell>
          <cell r="D124" t="str">
            <v>ΒΑΘΜΟΛΟΓΗΤΗΣ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>ΧΑΡΙΛΑΟΣ</v>
          </cell>
          <cell r="P124" t="str">
            <v>ΑΪΣΤΡΑΤΗ 2  ΛΑΜΙΑ  351 00</v>
          </cell>
          <cell r="Q124" t="str">
            <v>2231037125</v>
          </cell>
          <cell r="R124" t="str">
            <v>026223351</v>
          </cell>
          <cell r="S124" t="str">
            <v>ΛΑΜΙΑΣ</v>
          </cell>
        </row>
        <row r="125">
          <cell r="A125">
            <v>124</v>
          </cell>
          <cell r="B125" t="str">
            <v>ΚΟΥΒΕΛΗ-ΜΠΟΥΡΟΥΓΙΑΝΝΗ</v>
          </cell>
          <cell r="C125" t="str">
            <v>ΔΕΣΠΟΙΝΑ</v>
          </cell>
          <cell r="D125" t="str">
            <v>ΒΑΘΜΟΛΟΓΗΤΗΣ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>ΧΑΡΙΛΑΟΣ</v>
          </cell>
          <cell r="P125" t="str">
            <v>ΜΠΟΥΚΙΟΥ 18Α  ΛΑΜΙΑ  351 00</v>
          </cell>
          <cell r="Q125" t="str">
            <v>2231039163</v>
          </cell>
          <cell r="R125" t="str">
            <v>073041588</v>
          </cell>
          <cell r="S125" t="str">
            <v>ΛΑΜΙΑΣ</v>
          </cell>
        </row>
        <row r="126">
          <cell r="A126">
            <v>125</v>
          </cell>
          <cell r="B126" t="str">
            <v>ΚΟΥΚΟΥΜΠΑ</v>
          </cell>
          <cell r="C126" t="str">
            <v>ΑΓΑΘΗ</v>
          </cell>
          <cell r="D126" t="str">
            <v>ΒΑΘΜΟΛΟΓΗΤΗΣ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 t="str">
            <v>ΕΥΑΓΓΕΛΟΣ</v>
          </cell>
          <cell r="P126" t="str">
            <v>ΚΡΥΣΤΑΛΛΟΠΗΓΗΣ 8  ΛΑΜΙΑ  351 00</v>
          </cell>
          <cell r="Q126" t="str">
            <v>2231037323</v>
          </cell>
          <cell r="R126" t="str">
            <v>043392181</v>
          </cell>
          <cell r="S126" t="str">
            <v>ΛΑΜΙΑΣ</v>
          </cell>
        </row>
        <row r="127">
          <cell r="A127">
            <v>126</v>
          </cell>
          <cell r="B127" t="str">
            <v>ΚΟΥΜΑΝΤΑΝΟΥ</v>
          </cell>
          <cell r="C127" t="str">
            <v>ΑΙΚΑΤΕΡΙΝΗ</v>
          </cell>
          <cell r="D127" t="str">
            <v>ΒΑΘΜΟΛΟΓΗΤΗΣ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 t="str">
            <v>ΝΙΚΟΛΑΟΣ</v>
          </cell>
          <cell r="P127" t="str">
            <v>ΜΗΤΡΟΠΟΛΙΤΟΥ ΑΜΒΡΟΣΙΟΥ  ΛΑΜΙΑ  351 00</v>
          </cell>
          <cell r="Q127" t="str">
            <v>2231030418</v>
          </cell>
          <cell r="R127" t="str">
            <v>064883200</v>
          </cell>
          <cell r="S127" t="str">
            <v>ΛΑΜΙΑΣ</v>
          </cell>
        </row>
        <row r="128">
          <cell r="A128">
            <v>127</v>
          </cell>
          <cell r="B128" t="str">
            <v>ΚΟΥΤΣΙΚΟΝΑΣ</v>
          </cell>
          <cell r="C128" t="str">
            <v>ΚΩΝΣΤΑΝΤΙΝΟΣ</v>
          </cell>
          <cell r="D128" t="str">
            <v>ΒΑΘΜΟΛΟΓΗΤΗΣ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>ΑΝΑΡΓΥΡΟΣ</v>
          </cell>
          <cell r="P128" t="str">
            <v>ΕΘΝ ΑΝΤΙΣΤΑΣΗΣ 103  ΑΤΑΛΑΝΤΗ  352 00</v>
          </cell>
          <cell r="Q128" t="str">
            <v>2233022048</v>
          </cell>
          <cell r="R128" t="str">
            <v>110942391</v>
          </cell>
          <cell r="S128" t="str">
            <v>ΑΤΑΛΑΝΤΗΣ</v>
          </cell>
        </row>
        <row r="129">
          <cell r="A129">
            <v>128</v>
          </cell>
          <cell r="B129" t="str">
            <v>ΚΟΥΤΣΙΚΟΥΡΗ</v>
          </cell>
          <cell r="C129" t="str">
            <v>ΜΑΡΙΑ</v>
          </cell>
          <cell r="D129" t="str">
            <v>ΒΑΘΜΟΛΟΓΗΤΗΣ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>ΔΗΜΗΤΡΙΟΣ</v>
          </cell>
          <cell r="P129" t="str">
            <v>  ΑΜΦΙΚΛΕΙΑ  350 02</v>
          </cell>
          <cell r="Q129" t="str">
            <v>2234022744</v>
          </cell>
          <cell r="R129" t="str">
            <v>039369943</v>
          </cell>
          <cell r="S129" t="str">
            <v>ΑΜΦΙΚΛΕΙΑΣ</v>
          </cell>
        </row>
        <row r="130">
          <cell r="A130">
            <v>129</v>
          </cell>
          <cell r="B130" t="str">
            <v>ΚΟΥΤΣΙΜΠΟΥ</v>
          </cell>
          <cell r="C130" t="str">
            <v>ΕΙΡΗΝΗ</v>
          </cell>
          <cell r="D130" t="str">
            <v>ΒΑΘΜΟΛΟΓΗΤΗΣ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>ΑΠΟΣΤΟΛΟΣ</v>
          </cell>
          <cell r="P130" t="str">
            <v>    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A131">
            <v>130</v>
          </cell>
          <cell r="B131" t="str">
            <v>ΚΟΥΤΣΟΚΕΡΑΣ</v>
          </cell>
          <cell r="C131" t="str">
            <v>ΒΑΣΙΛΕΙΟΣ</v>
          </cell>
          <cell r="D131" t="str">
            <v>ΒΑΘΜΟΛΟΓΗΤΗΣ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 t="str">
            <v>ΝΙΚΟΛΑΟΣ</v>
          </cell>
          <cell r="P131" t="str">
            <v>ΙΟΥΣΤΙΝΙΑΝΟΥ 5  ΛΑΜΙΑ  351 00</v>
          </cell>
          <cell r="Q131" t="str">
            <v>2231036731</v>
          </cell>
          <cell r="R131" t="str">
            <v>017056990</v>
          </cell>
          <cell r="S131" t="str">
            <v>ΛΑΜΙΑΣ</v>
          </cell>
        </row>
        <row r="132">
          <cell r="A132">
            <v>131</v>
          </cell>
          <cell r="B132" t="str">
            <v>ΚΟΥΤΣΟΝΙΚΑ</v>
          </cell>
          <cell r="C132" t="str">
            <v>ΙΩΑΝΝΑ</v>
          </cell>
          <cell r="D132" t="str">
            <v>ΒΑΘΜΟΛΟΓΗΤΗΣ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>ΕΥΑΓΓΕΛΟΣ</v>
          </cell>
          <cell r="P132" t="str">
            <v>ΣΟΛΩΝΟΣ 13  ΛΑΜΙΑ  351 00</v>
          </cell>
          <cell r="Q132" t="str">
            <v>2231050304</v>
          </cell>
          <cell r="R132" t="str">
            <v>064235232</v>
          </cell>
          <cell r="S132" t="str">
            <v>ΛΑΜΙΑΣ</v>
          </cell>
        </row>
        <row r="133">
          <cell r="A133">
            <v>132</v>
          </cell>
          <cell r="B133" t="str">
            <v>ΚΡΑΒΒΑΡΙΤΟΥ</v>
          </cell>
          <cell r="C133" t="str">
            <v>ΕΛΕΝΗ</v>
          </cell>
          <cell r="D133" t="str">
            <v>ΒΑΘΜΟΛΟΓΗΤΗΣ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>ΓΕΩΡΓΙΟΣ</v>
          </cell>
          <cell r="P133" t="str">
            <v>ΚΑΤΣΑΝΤΩΝΗ 3  ΛΑΜΙΑ  351 00</v>
          </cell>
          <cell r="Q133" t="str">
            <v>2231023703</v>
          </cell>
          <cell r="R133">
            <v>122863540</v>
          </cell>
          <cell r="S133" t="str">
            <v>ΛΑΜΙΑΣ</v>
          </cell>
        </row>
        <row r="134">
          <cell r="A134">
            <v>133</v>
          </cell>
          <cell r="B134" t="str">
            <v>ΚΡΑΒΒΑΡΙΤΟΥ</v>
          </cell>
          <cell r="C134" t="str">
            <v>ΚΩΝΣΤΑΝΤΙΑ</v>
          </cell>
          <cell r="D134" t="str">
            <v>ΒΑΘΜΟΛΟΓΗΤΗΣ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>ΒΑΣΙΛΕΙΟΣ</v>
          </cell>
          <cell r="P134" t="str">
            <v>ΑΜΦΙΚΤΥΟΝΩΝ 45  ΛΑΜΙΑ  351 00</v>
          </cell>
          <cell r="Q134" t="str">
            <v>2231035146</v>
          </cell>
          <cell r="R134" t="str">
            <v>112436705</v>
          </cell>
          <cell r="S134" t="str">
            <v>ΛΑΜΙΑΣ</v>
          </cell>
        </row>
        <row r="135">
          <cell r="A135">
            <v>134</v>
          </cell>
          <cell r="B135" t="str">
            <v>ΚΡΙΚΟΣ</v>
          </cell>
          <cell r="C135" t="str">
            <v>ΑΘΑΝΑΣΙΟΣ</v>
          </cell>
          <cell r="D135" t="str">
            <v>ΒΑΘΜΟΛΟΓΗΤΗΣ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>ΠΑΝΑΓΙΩΤΗΣ</v>
          </cell>
          <cell r="P135" t="str">
            <v>ΝΙΚ ΟΥΡΑΝΟΥ 5  ΛΑΜΙΑ  351 00</v>
          </cell>
          <cell r="Q135" t="str">
            <v>2231021329</v>
          </cell>
          <cell r="R135" t="str">
            <v>012296553</v>
          </cell>
          <cell r="S135" t="str">
            <v>ΛΑΜΙΑΣ</v>
          </cell>
        </row>
        <row r="136">
          <cell r="A136">
            <v>135</v>
          </cell>
          <cell r="B136" t="str">
            <v>ΚΡΙΚΟΣ</v>
          </cell>
          <cell r="C136" t="str">
            <v>ΑΝΔΡΕΑΣ</v>
          </cell>
          <cell r="D136" t="str">
            <v>ΒΑΘΜΟΛΟΓΗΤΗΣ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 t="str">
            <v>ΠΑΝΑΓΙΩΤΗΣ</v>
          </cell>
          <cell r="P136" t="str">
            <v>ΚΥΘΝΟΥ 32  ΛΑΜΙΑ  351 00</v>
          </cell>
          <cell r="Q136" t="str">
            <v>2231020983</v>
          </cell>
          <cell r="R136" t="str">
            <v>025564111</v>
          </cell>
          <cell r="S136" t="str">
            <v>ΛΑΜΙΑΣ</v>
          </cell>
        </row>
        <row r="137">
          <cell r="A137">
            <v>136</v>
          </cell>
          <cell r="B137" t="str">
            <v>ΚΥΡΙΑΚΙΔΗΣ </v>
          </cell>
          <cell r="C137" t="str">
            <v>ΑΝΔΡΕΑΣ</v>
          </cell>
          <cell r="D137" t="str">
            <v>ΒΑΘΜΟΛΟΓΗΤΗΣ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 t="str">
            <v>ΚΥΡΙΑΚΟΣ</v>
          </cell>
          <cell r="P137" t="str">
            <v>ΜΥΡΜΙΔΟΝΩΝ  ΛΑΜΙΑ  351 00</v>
          </cell>
          <cell r="Q137" t="str">
            <v>2231029832</v>
          </cell>
          <cell r="R137" t="str">
            <v>014408551</v>
          </cell>
          <cell r="S137" t="str">
            <v>ΛΑΜΙΑΣ</v>
          </cell>
        </row>
        <row r="138">
          <cell r="A138">
            <v>137</v>
          </cell>
          <cell r="B138" t="str">
            <v>ΚΥΡΙΟΠΟΥΛΟΣ</v>
          </cell>
          <cell r="C138" t="str">
            <v>ΔΗΜΗΤΡΙΟΣ</v>
          </cell>
          <cell r="D138" t="str">
            <v>ΒΑΘΜΟΛΟΓΗΤΗΣ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>ΧΡΗΣΤΟΣ</v>
          </cell>
          <cell r="P138" t="str">
            <v>ΚΑΡΑΙΣΚΑΚΗ 50  ΛΑΜΙΑ  351 00</v>
          </cell>
          <cell r="Q138" t="str">
            <v>2231030262</v>
          </cell>
          <cell r="R138" t="str">
            <v>044398017</v>
          </cell>
          <cell r="S138" t="str">
            <v>ΛΑΜΙΑΣ</v>
          </cell>
        </row>
        <row r="139">
          <cell r="A139">
            <v>138</v>
          </cell>
          <cell r="B139" t="str">
            <v>ΚΥΡΙΤΣΗ</v>
          </cell>
          <cell r="C139" t="str">
            <v>ΒΙΚΤΩΡΙΑ</v>
          </cell>
          <cell r="D139" t="str">
            <v>ΒΑΘΜΟΛΟΓΗΤΗΣ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 t="str">
            <v>ΔΗΜΗΤΡΙΟΣ</v>
          </cell>
          <cell r="P139" t="str">
            <v>ΑΝΩΝΥΜΟΣ 12  ΣΤΥΛΙΔΑ  353 00</v>
          </cell>
          <cell r="Q139" t="str">
            <v>6979618051</v>
          </cell>
          <cell r="R139" t="str">
            <v>048234340</v>
          </cell>
          <cell r="S139" t="str">
            <v>ΣΤΥΛΙΔΑΣ</v>
          </cell>
        </row>
        <row r="140">
          <cell r="A140">
            <v>139</v>
          </cell>
          <cell r="B140" t="str">
            <v>ΚΥΡΟΔΗΜΟΣ</v>
          </cell>
          <cell r="C140" t="str">
            <v>ΓΕΩΡΓΙΟΣ</v>
          </cell>
          <cell r="D140" t="str">
            <v>ΒΑΘΜΟΛΟΓΗΤΗΣ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>ΣΠΥΡΙΔΩΝ</v>
          </cell>
          <cell r="P140" t="str">
            <v>ΠΑΠΑΚΥΡΙΑΖΗ 13Α  ΛΑΜΙΑ  351 00</v>
          </cell>
          <cell r="Q140" t="str">
            <v>2231033876</v>
          </cell>
          <cell r="R140" t="str">
            <v>045920008</v>
          </cell>
          <cell r="S140" t="str">
            <v>ΛΑΜΙΑΣ</v>
          </cell>
        </row>
        <row r="141">
          <cell r="A141">
            <v>140</v>
          </cell>
          <cell r="B141" t="str">
            <v>ΚΩΝΣΤΑΝΤΙΝΙΔΗΣ</v>
          </cell>
          <cell r="C141" t="str">
            <v>ΜΙΛΤΙΑΔΗΣ</v>
          </cell>
          <cell r="D141" t="str">
            <v>ΒΑΘΜΟΛΟΓΗΤΗΣ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>ΧΡΗΣΤΟΣ</v>
          </cell>
          <cell r="P141" t="str">
            <v>ΑΧΙΛΛΕΩΣ 12  ΛΑΜΙΑ  351 00</v>
          </cell>
          <cell r="Q141" t="str">
            <v>2231031527</v>
          </cell>
          <cell r="R141" t="str">
            <v>025789570</v>
          </cell>
          <cell r="S141" t="str">
            <v>ΛΑΜΙΑΣ</v>
          </cell>
        </row>
        <row r="142">
          <cell r="A142">
            <v>141</v>
          </cell>
          <cell r="B142" t="str">
            <v>ΚΩΝΣΤΑΝΤΙΝΙΔΟΥ</v>
          </cell>
          <cell r="C142" t="str">
            <v>ΑΓΓΕΛΙΚΗ</v>
          </cell>
          <cell r="D142" t="str">
            <v>ΒΑΘΜΟΛΟΓΗΤΗΣ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 t="str">
            <v/>
          </cell>
          <cell r="P142" t="str">
            <v>    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A143">
            <v>142</v>
          </cell>
          <cell r="B143" t="str">
            <v>ΚΩΝΣΤΑΝΤΙΝΟΥ</v>
          </cell>
          <cell r="C143" t="str">
            <v>ΔΙΟΝΥΣΙΟΣ</v>
          </cell>
          <cell r="D143" t="str">
            <v>ΒΑΘΜΟΛΟΓΗΤΗΣ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>ΓΕΩΡΓΙΟΣ</v>
          </cell>
          <cell r="P143" t="str">
            <v>ΤΣΑΚΑΛΩΦ 2Α  ΛΑΜΙΑ  351 00</v>
          </cell>
          <cell r="Q143" t="str">
            <v>2231029061</v>
          </cell>
          <cell r="R143" t="str">
            <v>023313049</v>
          </cell>
          <cell r="S143" t="str">
            <v>ΛΑΜΙΑΣ</v>
          </cell>
        </row>
        <row r="144">
          <cell r="A144">
            <v>143</v>
          </cell>
          <cell r="B144" t="str">
            <v>ΚΩΝΣΤΑΝΤΙΝΟΥ</v>
          </cell>
          <cell r="C144" t="str">
            <v>ΚΩΝ-ΝΟΣ</v>
          </cell>
          <cell r="D144" t="str">
            <v>ΒΑΘΜΟΛΟΓΗΤΗΣ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 t="str">
            <v>ΣΠΥΡΙΔΩΝ</v>
          </cell>
          <cell r="P144" t="str">
            <v>ΥΨΗΛΑΝΤΟΥ 40  ΛΑΜΙΑ  351 00</v>
          </cell>
          <cell r="Q144" t="str">
            <v>2231047398</v>
          </cell>
          <cell r="R144" t="str">
            <v>024286631</v>
          </cell>
          <cell r="S144" t="str">
            <v>ΛΑΜΙΑΣ</v>
          </cell>
        </row>
        <row r="145">
          <cell r="A145">
            <v>144</v>
          </cell>
          <cell r="B145" t="str">
            <v>ΚΩΣΤΗ</v>
          </cell>
          <cell r="C145" t="str">
            <v>ΕΛΕΝΗ</v>
          </cell>
          <cell r="D145" t="str">
            <v>ΒΑΘΜΟΛΟΓΗΤΗΣ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 t="str">
            <v>ΔΗΜΗΤΡΙΟΣ</v>
          </cell>
          <cell r="P145" t="str">
            <v>Γ. ΓΚΙΚΑ 1  ΦΑΡΣΑΛΑ  403 00</v>
          </cell>
          <cell r="Q145" t="str">
            <v>2491024103</v>
          </cell>
          <cell r="R145" t="str">
            <v>111471771</v>
          </cell>
          <cell r="S145" t="str">
            <v>ΦΑΡΣΑΛΩΝ</v>
          </cell>
        </row>
        <row r="146">
          <cell r="A146">
            <v>145</v>
          </cell>
          <cell r="B146" t="str">
            <v>ΚΩΣΤΗ</v>
          </cell>
          <cell r="C146" t="str">
            <v>ΕΥΑΓΓΕΛΙΑ</v>
          </cell>
          <cell r="D146" t="str">
            <v>ΒΑΘΜΟΛΟΓΗΤΗΣ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>ΙΩΑΝΝΗΣ</v>
          </cell>
          <cell r="P146" t="str">
            <v>  Κ. ΤΙΘΟΡΕΑ  350 15</v>
          </cell>
          <cell r="Q146" t="str">
            <v>2234048901</v>
          </cell>
          <cell r="R146" t="str">
            <v>300209407</v>
          </cell>
          <cell r="S146" t="str">
            <v>ΑΜΦΙΚΛΕΙΑΣ</v>
          </cell>
        </row>
        <row r="147">
          <cell r="A147">
            <v>146</v>
          </cell>
          <cell r="B147" t="str">
            <v>ΛΑΓΟΥΔΑΚΗ</v>
          </cell>
          <cell r="C147" t="str">
            <v>ΒΑΣΙΛΙΚΗ</v>
          </cell>
          <cell r="D147" t="str">
            <v>ΒΑΘΜΟΛΟΓΗΤΗΣ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 t="str">
            <v>ΣΠΥΡΟΣ</v>
          </cell>
          <cell r="P147" t="str">
            <v>    </v>
          </cell>
          <cell r="Q147" t="str">
            <v/>
          </cell>
          <cell r="R147" t="str">
            <v>302513984</v>
          </cell>
          <cell r="S147" t="str">
            <v>ΣΤΥΛΙΔΑΣ</v>
          </cell>
        </row>
        <row r="148">
          <cell r="A148">
            <v>147</v>
          </cell>
          <cell r="B148" t="str">
            <v>ΛΑΓΟΥΤΑΡΗΣ</v>
          </cell>
          <cell r="C148" t="str">
            <v>ΔΗΜΗΤΡΙΟΣ</v>
          </cell>
          <cell r="D148" t="str">
            <v>ΒΑΘΜΟΛΟΓΗΤΗΣ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>ΕΥΣΤΡΑΤΙΟΣ</v>
          </cell>
          <cell r="P148" t="str">
            <v>ΗΡΩΟΣ ΜΑΤΣΗ 23  ΑΛΙΜΟΣ  174 56</v>
          </cell>
          <cell r="Q148" t="str">
            <v>2109935085</v>
          </cell>
          <cell r="R148" t="str">
            <v>033702585</v>
          </cell>
          <cell r="S148" t="str">
            <v>ΠΑΛ.ΦΑΛΗΡΟΥ</v>
          </cell>
        </row>
        <row r="149">
          <cell r="A149">
            <v>148</v>
          </cell>
          <cell r="B149" t="str">
            <v>ΛΑΙΟΣ</v>
          </cell>
          <cell r="C149" t="str">
            <v>ΖΗΣΗΣ</v>
          </cell>
          <cell r="D149" t="str">
            <v>ΒΑΘΜΟΛΟΓΗΤΗΣ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 t="str">
            <v>ΓΕΩΡΓΙΟΣ</v>
          </cell>
          <cell r="P149" t="str">
            <v>ΤΡΙΚΑΛΙΩΤΟΥ  ΑΤΑΛΑΝΤΗ  352 00</v>
          </cell>
          <cell r="Q149" t="str">
            <v>2233023026</v>
          </cell>
          <cell r="R149" t="str">
            <v>016551965</v>
          </cell>
          <cell r="S149" t="str">
            <v>ΑΤΑΛΑΝΤΗΣ</v>
          </cell>
        </row>
        <row r="150">
          <cell r="A150">
            <v>149</v>
          </cell>
          <cell r="B150" t="str">
            <v>ΛΑΜΠΡΟΠΟΥΛΟΥ</v>
          </cell>
          <cell r="C150" t="str">
            <v>ΘΕΚΛΑ</v>
          </cell>
          <cell r="D150" t="str">
            <v>ΒΑΘΜΟΛΟΓΗΤΗΣ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>ΧΑΡΑΛΑΜΠΟΣ</v>
          </cell>
          <cell r="P150" t="str">
            <v>ΓΕΡ. ΒΑΣΙΛΕΙΑΔΗ 65  Κ. ΒΟΥΡΛΑ  350 08</v>
          </cell>
          <cell r="Q150" t="str">
            <v>2235023208</v>
          </cell>
          <cell r="R150" t="str">
            <v>112427769</v>
          </cell>
          <cell r="S150" t="str">
            <v>ΛΑΜΙΑΣ</v>
          </cell>
        </row>
        <row r="151">
          <cell r="A151">
            <v>150</v>
          </cell>
          <cell r="B151" t="str">
            <v>ΛΑΜΠΡΟΥ</v>
          </cell>
          <cell r="C151" t="str">
            <v>ΚΩΝΣΤΑΝΤΙΝΟΣ</v>
          </cell>
          <cell r="D151" t="str">
            <v>ΒΑΘΜΟΛΟΓΗΤΗΣ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 t="str">
            <v>ΓΕΩΡΓΙΟΣ</v>
          </cell>
          <cell r="P151" t="str">
            <v>ΚΑΤΣΟΥΡΑ 1  ΣΤΥΛΙΔΑ  353 00</v>
          </cell>
          <cell r="Q151" t="str">
            <v>2238023743</v>
          </cell>
          <cell r="R151" t="str">
            <v>076157112</v>
          </cell>
          <cell r="S151" t="str">
            <v>ΣΤΥΛΙΔΑΣ</v>
          </cell>
        </row>
        <row r="152">
          <cell r="A152">
            <v>151</v>
          </cell>
          <cell r="B152" t="str">
            <v>ΛΑΜΠΡΟΥ</v>
          </cell>
          <cell r="C152" t="str">
            <v>ΜΑΡΙΑ</v>
          </cell>
          <cell r="D152" t="str">
            <v>ΒΑΘΜΟΛΟΓΗΤΗΣ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 t="str">
            <v>ΓΕΩΡΓΙΟΣ</v>
          </cell>
          <cell r="P152" t="str">
            <v>ΛΕΩΣΘΕΝΟΥΣ 19Β  ΛΑΜΙΑ  351 00</v>
          </cell>
          <cell r="Q152" t="str">
            <v>2231031504</v>
          </cell>
          <cell r="R152" t="str">
            <v>071821493</v>
          </cell>
          <cell r="S152" t="str">
            <v>ΛΑΜΙΑΣ</v>
          </cell>
        </row>
        <row r="153">
          <cell r="A153">
            <v>152</v>
          </cell>
          <cell r="B153" t="str">
            <v>ΛΑΝΤΖΑΣ</v>
          </cell>
          <cell r="C153" t="str">
            <v>ΚΩΝΣΤΑΝΤΙΝΟΣ</v>
          </cell>
          <cell r="D153" t="str">
            <v>ΒΑΘΜΟΛΟΓΗΤΗΣ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 t="str">
            <v>ΔΗΜΗΤΡΙΟΣ</v>
          </cell>
          <cell r="P153" t="str">
            <v>-  ΡΑΧΕΣ  353 00</v>
          </cell>
          <cell r="Q153" t="str">
            <v>2238031417</v>
          </cell>
          <cell r="R153" t="str">
            <v>015340537</v>
          </cell>
          <cell r="S153" t="str">
            <v>ΣΤΥΛΙΔΑΣ</v>
          </cell>
        </row>
        <row r="154">
          <cell r="A154">
            <v>153</v>
          </cell>
          <cell r="B154" t="str">
            <v>ΛΕΩΝΙΔΑΚΟΥ</v>
          </cell>
          <cell r="C154" t="str">
            <v>ΑΛΕΞΑΝΔΡΑ</v>
          </cell>
          <cell r="D154" t="str">
            <v>ΒΑΘΜΟΛΟΓΗΤΗΣ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 t="str">
            <v>ΒΑΣΙΛΕΙΟΣ</v>
          </cell>
          <cell r="P154" t="str">
            <v>  ΖΕΛΙ ΛΟΚΡΙΔΟΣ  </v>
          </cell>
          <cell r="Q154" t="str">
            <v>2233071376</v>
          </cell>
          <cell r="R154" t="str">
            <v>039599160</v>
          </cell>
          <cell r="S154" t="str">
            <v>Ε' ΠΕΙΡΑΙΑ</v>
          </cell>
        </row>
        <row r="155">
          <cell r="A155">
            <v>154</v>
          </cell>
          <cell r="B155" t="str">
            <v>ΛΙΑΓΚΑΣ</v>
          </cell>
          <cell r="C155" t="str">
            <v>ΓΕΩΡΓΙΟΣ</v>
          </cell>
          <cell r="D155" t="str">
            <v>ΒΑΘΜΟΛΟΓΗΤΗΣ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 t="str">
            <v>ΣΤΥΛΙΑΝΟΣ</v>
          </cell>
          <cell r="P155" t="str">
            <v>ΥΨΗΛΑΝΤΟΥ 81  ΛΑΜΙΑ  351 00</v>
          </cell>
          <cell r="Q155" t="str">
            <v>2231028233</v>
          </cell>
          <cell r="R155" t="str">
            <v>013217226</v>
          </cell>
          <cell r="S155" t="str">
            <v>ΛΑΜΙΑΣ</v>
          </cell>
        </row>
        <row r="156">
          <cell r="A156">
            <v>155</v>
          </cell>
          <cell r="B156" t="str">
            <v>ΛΙΑΣΚΟΣ</v>
          </cell>
          <cell r="C156" t="str">
            <v>ΒΑΣΙΛΕΙΟΣ</v>
          </cell>
          <cell r="D156" t="str">
            <v>ΒΑΘΜΟΛΟΓΗΤΗΣ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 t="str">
            <v>ΚΩΝ/ΝΟΣ</v>
          </cell>
          <cell r="P156" t="str">
            <v>ΑΝΤΙΚΥΡΑΣ 7  ΛΑΜΙΑ  351 00</v>
          </cell>
          <cell r="Q156" t="str">
            <v>2231033113</v>
          </cell>
          <cell r="R156" t="str">
            <v>023134268</v>
          </cell>
          <cell r="S156" t="str">
            <v>ΛΑΜΙΑΣ</v>
          </cell>
        </row>
        <row r="157">
          <cell r="A157">
            <v>156</v>
          </cell>
          <cell r="B157" t="str">
            <v>ΛΙΑΣΚΩΝΗ</v>
          </cell>
          <cell r="C157" t="str">
            <v>ΘΕΟΔΩΡΑ</v>
          </cell>
          <cell r="D157" t="str">
            <v>ΒΑΘΜΟΛΟΓΗΤΗΣ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 t="str">
            <v>ΑΘΑΝΑΣΙΟΣ</v>
          </cell>
          <cell r="P157" t="str">
            <v>ΚΑΡΥΩΤΑΚΗ 38  ΛΑΜΙΑ  351 00</v>
          </cell>
          <cell r="Q157" t="str">
            <v>2231026008</v>
          </cell>
          <cell r="R157" t="str">
            <v>112408638</v>
          </cell>
          <cell r="S157" t="str">
            <v>ΛΑΜΙΑΣ</v>
          </cell>
        </row>
        <row r="158">
          <cell r="A158">
            <v>157</v>
          </cell>
          <cell r="B158" t="str">
            <v>ΛΙΑΣΚΩΝΗΣ</v>
          </cell>
          <cell r="C158" t="str">
            <v>ΓΕΩΡΓΙΟΣ</v>
          </cell>
          <cell r="D158" t="str">
            <v>ΒΑΘΜΟΛΟΓΗΤΗΣ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 t="str">
            <v>ΗΛΙΑΣ</v>
          </cell>
          <cell r="P158" t="str">
            <v>ΑΜΦΙΠΟΛΕΩΣ 7  ΛΑΜΙΑ  351 00</v>
          </cell>
          <cell r="Q158" t="str">
            <v>2231029441</v>
          </cell>
          <cell r="R158" t="str">
            <v>051175125</v>
          </cell>
          <cell r="S158" t="str">
            <v>ΛΑΜΙΑΣ</v>
          </cell>
        </row>
        <row r="159">
          <cell r="A159">
            <v>158</v>
          </cell>
          <cell r="B159" t="str">
            <v>ΜΑΛΑΜΗ</v>
          </cell>
          <cell r="C159" t="str">
            <v>ΕΛΕΝΗ</v>
          </cell>
          <cell r="D159" t="str">
            <v>ΒΑΘΜΟΛΟΓΗΤΗΣ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 t="str">
            <v>ΑΛΕΞΑΝΔΡΟΣ</v>
          </cell>
          <cell r="P159" t="str">
            <v>ΑΓ. ΚΩΝ/ΝΟΥ 10  ΛΑΜΙΑ  351 00</v>
          </cell>
          <cell r="Q159" t="str">
            <v>2231028433</v>
          </cell>
          <cell r="R159" t="str">
            <v>065950876</v>
          </cell>
          <cell r="S159" t="str">
            <v>ΛΑΜΙΑΣ</v>
          </cell>
        </row>
        <row r="160">
          <cell r="A160">
            <v>159</v>
          </cell>
          <cell r="B160" t="str">
            <v>ΜΑΛΑΜΟΥΣΗΣ </v>
          </cell>
          <cell r="C160" t="str">
            <v>ΙΩΑΝΝΗΣ</v>
          </cell>
          <cell r="D160" t="str">
            <v>ΒΑΘΜΟΛΟΓΗΤΗΣ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 t="str">
            <v>ΠΑΝΑΓΙΩΤΗΣ</v>
          </cell>
          <cell r="P160" t="str">
            <v>ΠΑΠΑΦΛΕΣΣΑ 4  ΛΑΜΙΑ  351 00</v>
          </cell>
          <cell r="Q160" t="str">
            <v>2231027415</v>
          </cell>
          <cell r="R160" t="str">
            <v>016845064</v>
          </cell>
          <cell r="S160" t="str">
            <v>ΛΑΜΙΑΣ</v>
          </cell>
        </row>
        <row r="161">
          <cell r="A161">
            <v>160</v>
          </cell>
          <cell r="B161" t="str">
            <v>ΜΑΛΛΙΟΥ</v>
          </cell>
          <cell r="C161" t="str">
            <v>ΒΑΣΙΛΙΚΗ</v>
          </cell>
          <cell r="D161" t="str">
            <v>ΒΑΘΜΟΛΟΓΗΤΗΣ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 t="str">
            <v>ΚΩΝ/ΝΟΣ</v>
          </cell>
          <cell r="P161" t="str">
            <v>  Κ.ΤΙΘΟΡΕΑ  </v>
          </cell>
          <cell r="Q161" t="str">
            <v>6972985121</v>
          </cell>
          <cell r="R161" t="str">
            <v>100925614</v>
          </cell>
          <cell r="S161" t="str">
            <v>Α' ΛΑΡΙΣΑΣ</v>
          </cell>
        </row>
        <row r="162">
          <cell r="A162">
            <v>161</v>
          </cell>
          <cell r="B162" t="str">
            <v>ΜΑΝΟΥ</v>
          </cell>
          <cell r="C162" t="str">
            <v>ΕΥΑΓΓΕΛΙΑ</v>
          </cell>
          <cell r="D162" t="str">
            <v>ΒΑΘΜΟΛΟΓΗΤΗΣ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 t="str">
            <v>ΑΘΑΝΑΣΙΟΣ</v>
          </cell>
          <cell r="P162" t="str">
            <v>  ΛΑΜΙΑ  351 00</v>
          </cell>
          <cell r="Q162" t="str">
            <v>2231029511</v>
          </cell>
          <cell r="R162" t="str">
            <v>101913569</v>
          </cell>
          <cell r="S162" t="str">
            <v>ΛΑΜΙΑΣ</v>
          </cell>
        </row>
        <row r="163">
          <cell r="A163">
            <v>162</v>
          </cell>
          <cell r="B163" t="str">
            <v>ΜΑΝΤΖΑΒΙΝΟΣ</v>
          </cell>
          <cell r="C163" t="str">
            <v>ΔΗΜΗΤΡΙΟΣ</v>
          </cell>
          <cell r="D163" t="str">
            <v>ΒΑΘΜΟΛΟΓΗΤΗΣ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 t="str">
            <v>ΝΙΚΟΛΑΟΣ</v>
          </cell>
          <cell r="P163" t="str">
            <v>ΣΑΡΑΝΤΑΠΟΡΟΥ 6  ΛΑΜΙΑ  351 00</v>
          </cell>
          <cell r="Q163" t="str">
            <v>2231024539</v>
          </cell>
          <cell r="R163" t="str">
            <v>024474168</v>
          </cell>
          <cell r="S163" t="str">
            <v>ΛΑΜΙΑΣ</v>
          </cell>
        </row>
        <row r="164">
          <cell r="A164">
            <v>163</v>
          </cell>
          <cell r="B164" t="str">
            <v>ΜΑΝΤΖΟΥΚΑΣ</v>
          </cell>
          <cell r="C164" t="str">
            <v>ΑΘΑΝΑΣΙΟΣ</v>
          </cell>
          <cell r="D164" t="str">
            <v>ΒΑΘΜΟΛΟΓΗΤΗΣ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 t="str">
            <v>ΔΗΜΗΤΡΙΟΣ</v>
          </cell>
          <cell r="P164" t="str">
            <v>ΗΡΑΚΛΕΟΥΣ 4  ΛΑΜΙΑ  351 00</v>
          </cell>
          <cell r="Q164" t="str">
            <v>2231034368</v>
          </cell>
          <cell r="R164" t="str">
            <v>044396153</v>
          </cell>
          <cell r="S164" t="str">
            <v>ΛΑΜΙΑΣ</v>
          </cell>
        </row>
        <row r="165">
          <cell r="A165">
            <v>164</v>
          </cell>
          <cell r="B165" t="str">
            <v>ΜΑΝΤΖΟΥΚΑΣ</v>
          </cell>
          <cell r="C165" t="str">
            <v>ΝΙΚΟΛΑΟΣ</v>
          </cell>
          <cell r="D165" t="str">
            <v>ΒΑΘΜΟΛΟΓΗΤΗΣ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 t="str">
            <v>ΔΗΜΗΤΡΙΟΣ</v>
          </cell>
          <cell r="P165" t="str">
            <v>ΗΡΑΚΛΕΟΥΣ 4  ΛΑΜΙΑ  351 00</v>
          </cell>
          <cell r="Q165" t="str">
            <v>2231042244</v>
          </cell>
          <cell r="R165" t="str">
            <v>042985161</v>
          </cell>
          <cell r="S165" t="str">
            <v>ΛΑΜΙΑΣ</v>
          </cell>
        </row>
        <row r="166">
          <cell r="A166">
            <v>165</v>
          </cell>
          <cell r="B166" t="str">
            <v>ΜΑΡΓΑΡΙΤΗ</v>
          </cell>
          <cell r="C166" t="str">
            <v>ΕΛΕΝΗ</v>
          </cell>
          <cell r="D166" t="str">
            <v>ΒΑΘΜΟΛΟΓΗΤΗΣ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 t="str">
            <v>ΛΑΖΑΡΟΣ</v>
          </cell>
          <cell r="P166" t="str">
            <v>ΜΗΛΟΥ 5  ΛΑΜΙΑ  351 00</v>
          </cell>
          <cell r="Q166" t="str">
            <v>2231035742</v>
          </cell>
          <cell r="R166" t="str">
            <v>028609808</v>
          </cell>
          <cell r="S166" t="str">
            <v>ΛΑΜΙΑΣ</v>
          </cell>
        </row>
        <row r="167">
          <cell r="A167">
            <v>166</v>
          </cell>
          <cell r="B167" t="str">
            <v>ΜΑΡΓΙΩΛΑΣ</v>
          </cell>
          <cell r="C167" t="str">
            <v>ΓΕΩΡΓΙΟΣ</v>
          </cell>
          <cell r="D167" t="str">
            <v>ΒΑΘΜΟΛΟΓΗΤΗΣ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 t="str">
            <v>ΛΟΥΚΑΣ</v>
          </cell>
          <cell r="P167" t="str">
            <v>  ΑΜΦΙΚΛΕΙΑ  350 02</v>
          </cell>
          <cell r="Q167" t="str">
            <v>2234022410</v>
          </cell>
          <cell r="R167" t="str">
            <v>044648717</v>
          </cell>
          <cell r="S167" t="str">
            <v>ΑΜΦΙΚΛΕΙΑΣ</v>
          </cell>
        </row>
        <row r="168">
          <cell r="A168">
            <v>167</v>
          </cell>
          <cell r="B168" t="str">
            <v>ΜΑΣΙΑΛΑΣ</v>
          </cell>
          <cell r="C168" t="str">
            <v>ΚΩΝ/ΝΟΣ</v>
          </cell>
          <cell r="D168" t="str">
            <v>ΒΑΘΜΟΛΟΓΗΤΗΣ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 t="str">
            <v>ΔΗΜΗΤΡΙΟΣ</v>
          </cell>
          <cell r="P168" t="str">
            <v>ΟΙΚ ΤΑΡΑΤΣΑΣ  ΛΑΜΙΑ  351 00</v>
          </cell>
          <cell r="Q168" t="str">
            <v>2231043081</v>
          </cell>
          <cell r="R168" t="str">
            <v>022292039</v>
          </cell>
          <cell r="S168" t="str">
            <v>ΛΑΜΙΑΣ</v>
          </cell>
        </row>
        <row r="169">
          <cell r="A169">
            <v>168</v>
          </cell>
          <cell r="B169" t="str">
            <v>ΜΑΤΟΥ</v>
          </cell>
          <cell r="C169" t="str">
            <v>ΓΕΩΡΓΙΑ</v>
          </cell>
          <cell r="D169" t="str">
            <v>ΒΑΘΜΟΛΟΓΗΤΗΣ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 t="str">
            <v>ΙΩΑΝΝΗΣ</v>
          </cell>
          <cell r="P169" t="str">
            <v>ΕΘΝ. ΑΝΤΙΣΤΑΣΗΣ 23  ΑΤΑΛΑΝΤΗ  352 00</v>
          </cell>
          <cell r="Q169" t="str">
            <v>2233022401</v>
          </cell>
          <cell r="R169" t="str">
            <v>110907757</v>
          </cell>
          <cell r="S169" t="str">
            <v>ΑΤΑΛΑΝΤΗΣ</v>
          </cell>
        </row>
        <row r="170">
          <cell r="A170">
            <v>169</v>
          </cell>
          <cell r="B170" t="str">
            <v>ΜΙΚΡΟΣ</v>
          </cell>
          <cell r="C170" t="str">
            <v>ΑΛΕΞΑΝΔΡΟΣ</v>
          </cell>
          <cell r="D170" t="str">
            <v>ΒΑΘΜΟΛΟΓΗΤΗΣ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 t="str">
            <v>ΕΛΕΥΘΕΡΙΟΣ</v>
          </cell>
          <cell r="P170" t="str">
            <v>ΜΟΥΣΤΑΚΑ 22  ΛΑΜΙΑ  351 00</v>
          </cell>
          <cell r="Q170" t="str">
            <v>2231030594</v>
          </cell>
          <cell r="R170" t="str">
            <v>026704945</v>
          </cell>
          <cell r="S170" t="str">
            <v>ΛΑΜΙΑΣ</v>
          </cell>
        </row>
        <row r="171">
          <cell r="A171">
            <v>170</v>
          </cell>
          <cell r="B171" t="str">
            <v>ΜΟΥΣΤΑΚΑΛΗΣ</v>
          </cell>
          <cell r="C171" t="str">
            <v>ΠΑΝΑΓΙΩΤΗΣ</v>
          </cell>
          <cell r="D171" t="str">
            <v>ΒΑΘΜΟΛΟΓΗΤΗΣ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 t="str">
            <v>ΣΠΥΡΟΣ</v>
          </cell>
          <cell r="P171" t="str">
            <v>ΓΙΑΝΝΑΚΟΥΡΑ 13  ΛΑΜΙΑ  351 00</v>
          </cell>
          <cell r="Q171" t="str">
            <v>2231034826</v>
          </cell>
          <cell r="R171" t="str">
            <v>020548503</v>
          </cell>
          <cell r="S171" t="str">
            <v>ΛΑΜΙΑΣ</v>
          </cell>
        </row>
        <row r="172">
          <cell r="A172">
            <v>171</v>
          </cell>
          <cell r="B172" t="str">
            <v>ΜΟΥΤΣΕΛΟΣ</v>
          </cell>
          <cell r="C172" t="str">
            <v>ΒΑΣΙΛΕΙΟΣ</v>
          </cell>
          <cell r="D172" t="str">
            <v>ΒΑΘΜΟΛΟΓΗΤΗΣ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 t="str">
            <v>ΘΩΜΑΣ</v>
          </cell>
          <cell r="P172" t="str">
            <v>ΣΤΑΥΡΟΣ  ΛΑΜΙΑ  351 00</v>
          </cell>
          <cell r="Q172" t="str">
            <v>2231061640</v>
          </cell>
          <cell r="R172" t="str">
            <v>042468028</v>
          </cell>
          <cell r="S172" t="str">
            <v>ΛΑΜΙΑΣ</v>
          </cell>
        </row>
        <row r="173">
          <cell r="A173">
            <v>172</v>
          </cell>
          <cell r="B173" t="str">
            <v>ΜΠΑΙΚΟΥΣΗΣ</v>
          </cell>
          <cell r="C173" t="str">
            <v>ΣΠΥΡΟΣ</v>
          </cell>
          <cell r="D173" t="str">
            <v>ΒΑΘΜΟΛΟΓΗΤΗΣ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 t="str">
            <v>ΧΡΗΣΤΟΣ</v>
          </cell>
          <cell r="P173" t="str">
            <v>ΑΜΟΡΓΟΥ 10  ΛΑΜΙΑ  351 00</v>
          </cell>
          <cell r="Q173" t="str">
            <v>6977702242</v>
          </cell>
          <cell r="R173" t="str">
            <v>021702809</v>
          </cell>
          <cell r="S173" t="str">
            <v>ΛΑΜΙΑΣ</v>
          </cell>
        </row>
        <row r="174">
          <cell r="A174">
            <v>173</v>
          </cell>
          <cell r="B174" t="str">
            <v>ΜΠΑΚΑΣΗ</v>
          </cell>
          <cell r="C174" t="str">
            <v>ΕΛΕΝΗ</v>
          </cell>
          <cell r="D174" t="str">
            <v>ΒΑΘΜΟΛΟΓΗΤΗΣ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 t="str">
            <v>ΙΩΑΝΝΗΣ</v>
          </cell>
          <cell r="P174" t="str">
            <v>ΣΜΥΡΝΗΣ 69  ΛΑΜΙΑ  351 00</v>
          </cell>
          <cell r="Q174" t="str">
            <v>2231039517</v>
          </cell>
          <cell r="R174" t="str">
            <v>117685110</v>
          </cell>
          <cell r="S174" t="str">
            <v>ΛΑΜΙΑΣ</v>
          </cell>
        </row>
        <row r="175">
          <cell r="A175">
            <v>174</v>
          </cell>
          <cell r="B175" t="str">
            <v>ΜΠΑΚΟΥΜΗΣ</v>
          </cell>
          <cell r="C175" t="str">
            <v>ΗΛΙΑΣ</v>
          </cell>
          <cell r="D175" t="str">
            <v>ΒΑΘΜΟΛΟΓΗΤΗΣ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 t="str">
            <v>ΙΩΑΝΝΗΣ</v>
          </cell>
          <cell r="P175" t="str">
            <v>ΞΕΝΟΦΩΝΤΟΣ 8  ΛΑΜΙΑ  351 00</v>
          </cell>
          <cell r="Q175" t="str">
            <v>2231043021</v>
          </cell>
          <cell r="R175" t="str">
            <v>025251641</v>
          </cell>
          <cell r="S175" t="str">
            <v>ΛΑΜΙΑΣ</v>
          </cell>
        </row>
        <row r="176">
          <cell r="A176">
            <v>175</v>
          </cell>
          <cell r="B176" t="str">
            <v>ΜΠΑΛΤΑΔΟΥΡΟΣ</v>
          </cell>
          <cell r="C176" t="str">
            <v>ΣΕΡΑΦΕΙΜ</v>
          </cell>
          <cell r="D176" t="str">
            <v>ΒΑΘΜΟΛΟΓΗΤΗΣ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 t="str">
            <v>ΙΩΑΝΝΗΣ</v>
          </cell>
          <cell r="P176" t="str">
            <v>ΔΙΑΚΟΥ 16  ΑΧΙΝΟΣ  353 00</v>
          </cell>
          <cell r="Q176" t="str">
            <v>2238041063</v>
          </cell>
          <cell r="R176" t="str">
            <v>024646060</v>
          </cell>
          <cell r="S176" t="str">
            <v>ΣΤΥΛΙΔΑΣ</v>
          </cell>
        </row>
        <row r="177">
          <cell r="A177">
            <v>176</v>
          </cell>
          <cell r="B177" t="str">
            <v>ΜΠΑΤΣΟΣ</v>
          </cell>
          <cell r="C177" t="str">
            <v>ΔΗΜΗΤΡΙΟΣ</v>
          </cell>
          <cell r="D177" t="str">
            <v>ΒΑΘΜΟΛΟΓΗΤΗΣ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 t="str">
            <v>ΚΩΝ/ΝΟΣ</v>
          </cell>
          <cell r="P177" t="str">
            <v>ΜΠΙΖΑΝΙΟΥ 5  ΜΑΡΤΙΝΟ  </v>
          </cell>
          <cell r="Q177" t="str">
            <v>2233061276</v>
          </cell>
          <cell r="R177" t="str">
            <v>044672674</v>
          </cell>
          <cell r="S177" t="str">
            <v>ΑΤΑΛΑΝΤΗΣ</v>
          </cell>
        </row>
        <row r="178">
          <cell r="A178">
            <v>177</v>
          </cell>
          <cell r="B178" t="str">
            <v>ΜΠΕΤΣΙΟΣ</v>
          </cell>
          <cell r="C178" t="str">
            <v>ΙΩΑΝΝΗΣ</v>
          </cell>
          <cell r="D178" t="str">
            <v>ΒΑΘΜΟΛΟΓΗΤΗΣ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 t="str">
            <v>ΓΕΩΡΓΙΟΣ</v>
          </cell>
          <cell r="P178" t="str">
            <v>ΠΑΠΑΦΛΕΣΣΑ 13  ΛΑΜΙΑ  351 00</v>
          </cell>
          <cell r="Q178" t="str">
            <v>2231027164</v>
          </cell>
          <cell r="R178" t="str">
            <v>026705284</v>
          </cell>
          <cell r="S178" t="str">
            <v>ΛΑΜΙΑΣ</v>
          </cell>
        </row>
        <row r="179">
          <cell r="A179">
            <v>178</v>
          </cell>
          <cell r="B179" t="str">
            <v>ΜΠΟΥΛΑ</v>
          </cell>
          <cell r="C179" t="str">
            <v>ΙΟΥΛΙΑ</v>
          </cell>
          <cell r="D179" t="str">
            <v>ΒΑΘΜΟΛΟΓΗΤΗΣ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 t="str">
            <v>ΚΩΝ/ΝΟΣ</v>
          </cell>
          <cell r="P179" t="str">
            <v>ΓΙΑΝΝΟΥΤΣΟΥ  ΛΑΜΙΑ  351 00</v>
          </cell>
          <cell r="Q179" t="str">
            <v>2231045256</v>
          </cell>
          <cell r="R179" t="str">
            <v>050296693</v>
          </cell>
          <cell r="S179" t="str">
            <v>ΔΟΜΟΚΟΥ</v>
          </cell>
        </row>
        <row r="180">
          <cell r="A180">
            <v>179</v>
          </cell>
          <cell r="B180" t="str">
            <v>ΜΠΟΥΡΧΑΣ</v>
          </cell>
          <cell r="C180" t="str">
            <v>ΗΛΙΑΣ</v>
          </cell>
          <cell r="D180" t="str">
            <v>ΒΑΘΜΟΛΟΓΗΤΗΣ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 t="str">
            <v>ΘΕΟΔΩΡΟΣ</v>
          </cell>
          <cell r="P180" t="str">
            <v>ΒΑΣΑΚΑΡΗ 9  ΛΑΜΙΑ  351 00</v>
          </cell>
          <cell r="Q180" t="str">
            <v>2231036693</v>
          </cell>
          <cell r="R180" t="str">
            <v>042468458</v>
          </cell>
          <cell r="S180" t="str">
            <v>ΛΑΜΙΑΣ</v>
          </cell>
        </row>
        <row r="181">
          <cell r="A181">
            <v>180</v>
          </cell>
          <cell r="B181" t="str">
            <v>ΜΠΡΑΝΗ</v>
          </cell>
          <cell r="C181" t="str">
            <v>ΑΛΕΞΑΝΔΡΑ</v>
          </cell>
          <cell r="D181" t="str">
            <v>ΒΑΘΜΟΛΟΓΗΤΗΣ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 t="str">
            <v>ΗΛΙΑΣ</v>
          </cell>
          <cell r="P181" t="str">
            <v>ΘΕΡΜΟΠΥΛΩΝ 68  ΛΑΜΙΑ  351 00</v>
          </cell>
          <cell r="Q181" t="str">
            <v>2231047242</v>
          </cell>
          <cell r="R181" t="str">
            <v>034835355</v>
          </cell>
          <cell r="S181" t="str">
            <v>ΛΑΜΙΑΣ</v>
          </cell>
        </row>
        <row r="182">
          <cell r="A182">
            <v>181</v>
          </cell>
          <cell r="B182" t="str">
            <v>ΝΟΤΟΠΟΥΛΟΥ</v>
          </cell>
          <cell r="C182" t="str">
            <v>ΘΑΛΕΙΑ</v>
          </cell>
          <cell r="D182" t="str">
            <v>ΒΑΘΜΟΛΟΓΗΤΗΣ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 t="str">
            <v>ΣΠΥΡΟΣ</v>
          </cell>
          <cell r="P182" t="str">
            <v>ΠΑΡΝΑΣΟΥ 35  ΛΑΜΙΑ  351 00</v>
          </cell>
          <cell r="Q182" t="str">
            <v>2231029183</v>
          </cell>
          <cell r="R182" t="str">
            <v>078154800</v>
          </cell>
          <cell r="S182" t="str">
            <v>ΛΑΜΙΑΣ</v>
          </cell>
        </row>
        <row r="183">
          <cell r="A183">
            <v>182</v>
          </cell>
          <cell r="B183" t="str">
            <v>ΝΤΑΒΕΛΗ</v>
          </cell>
          <cell r="C183" t="str">
            <v>ΕΥΑΓΓΕΛΙΑ</v>
          </cell>
          <cell r="D183" t="str">
            <v>ΒΑΘΜΟΛΟΓΗΤΗΣ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 t="str">
            <v/>
          </cell>
          <cell r="P183" t="str">
            <v>    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A184">
            <v>183</v>
          </cell>
          <cell r="B184" t="str">
            <v>ΝΤΑΒΕΛΗ</v>
          </cell>
          <cell r="C184" t="str">
            <v>ΖΩΗ</v>
          </cell>
          <cell r="D184" t="str">
            <v>ΒΑΘΜΟΛΟΓΗΤΗΣ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 t="str">
            <v/>
          </cell>
          <cell r="P184" t="str">
            <v>    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A185">
            <v>184</v>
          </cell>
          <cell r="B185" t="str">
            <v>ΝΤΑΡΛΑΔΗΜΑΣ</v>
          </cell>
          <cell r="C185" t="str">
            <v>ΘΕΟΦΑΝΗΣ</v>
          </cell>
          <cell r="D185" t="str">
            <v>ΒΑΘΜΟΛΟΓΗΤΗΣ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 t="str">
            <v>ΙΩΑΝΝΗΣ</v>
          </cell>
          <cell r="P185" t="str">
            <v>ΠΛ. ΔΗΜΟΚΡΑΤΙΑΣ 1 ΚΑΛΥΒΙΑ  ΛΑΜΙΑ  351 00</v>
          </cell>
          <cell r="Q185" t="str">
            <v>2231028737</v>
          </cell>
          <cell r="R185" t="str">
            <v>015106362</v>
          </cell>
          <cell r="S185" t="str">
            <v>ΛΑΜΙΑΣ</v>
          </cell>
        </row>
        <row r="186">
          <cell r="A186">
            <v>185</v>
          </cell>
          <cell r="B186" t="str">
            <v>ΝΤΑΤΣΙΟΥ</v>
          </cell>
          <cell r="C186" t="str">
            <v>ΟΛΓΑ</v>
          </cell>
          <cell r="D186" t="str">
            <v>ΒΑΘΜΟΛΟΓΗΤΗΣ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 t="str">
            <v>ΕΥΣΤΑΘΙΟΣ</v>
          </cell>
          <cell r="P186" t="str">
            <v>ΚΥΠΡΟΥ-ΑΝΘΗΛΗΣ  ΛΑΜΙΑ  351 00</v>
          </cell>
          <cell r="Q186" t="str">
            <v>2231021948</v>
          </cell>
          <cell r="R186" t="str">
            <v>065527590</v>
          </cell>
          <cell r="S186" t="str">
            <v>ΛΑΜΙΑΣ</v>
          </cell>
        </row>
        <row r="187">
          <cell r="A187">
            <v>186</v>
          </cell>
          <cell r="B187" t="str">
            <v>ΝΤΖΙΑΒΙΔΑ</v>
          </cell>
          <cell r="C187" t="str">
            <v>ΑΓΓΕΛΙΚΗ</v>
          </cell>
          <cell r="D187" t="str">
            <v>ΒΑΘΜΟΛΟΓΗΤΗΣ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 t="str">
            <v>    </v>
          </cell>
          <cell r="Q187" t="str">
            <v/>
          </cell>
          <cell r="R187">
            <v>0</v>
          </cell>
          <cell r="S187">
            <v>0</v>
          </cell>
        </row>
        <row r="188">
          <cell r="A188">
            <v>187</v>
          </cell>
          <cell r="B188" t="str">
            <v>ΝΤΟΥΒΛΗ</v>
          </cell>
          <cell r="C188" t="str">
            <v>ΑΙΚΑΤΕΡΙΝΗ</v>
          </cell>
          <cell r="D188" t="str">
            <v>ΒΑΘΜΟΛΟΓΗΤΗΣ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 t="str">
            <v>ΓΕΩΡΓΙΟΣ</v>
          </cell>
          <cell r="P188" t="str">
            <v>ΠΑΛΑΙΟΛΟΓΟΥ 7  ΛΑΜΙΑ  351 00</v>
          </cell>
          <cell r="Q188" t="str">
            <v>2231052651</v>
          </cell>
          <cell r="R188" t="str">
            <v>020547856</v>
          </cell>
          <cell r="S188" t="str">
            <v>ΛΑΜΙΑΣ</v>
          </cell>
        </row>
        <row r="189">
          <cell r="A189">
            <v>188</v>
          </cell>
          <cell r="B189" t="str">
            <v>ΝΤΟΥΒΛΗ ΤΙΜΠΛΑΛΕΞΗ</v>
          </cell>
          <cell r="C189" t="str">
            <v>ΕΛΕΝΗ</v>
          </cell>
          <cell r="D189" t="str">
            <v>ΒΑΘΜΟΛΟΓΗΤΗΣ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ΚΩΝ/ΝΟΣ</v>
          </cell>
          <cell r="P189" t="str">
            <v>ΣΑΝΑΤΟΡΙΟΥ 16  ΛΑΜΙΑ  351 00</v>
          </cell>
          <cell r="Q189" t="str">
            <v>2231033639</v>
          </cell>
          <cell r="R189" t="str">
            <v>101947192</v>
          </cell>
          <cell r="S189" t="str">
            <v>ΛΑΜΙΑΣ</v>
          </cell>
        </row>
        <row r="190">
          <cell r="A190">
            <v>189</v>
          </cell>
          <cell r="B190" t="str">
            <v>ΝΤΟΥΜΑΣ</v>
          </cell>
          <cell r="C190" t="str">
            <v>ΗΛΙΑΣ</v>
          </cell>
          <cell r="D190" t="str">
            <v>ΒΑΘΜΟΛΟΓΗΤΗΣ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 t="str">
            <v>ΚΩΝ/ΝΟΣ</v>
          </cell>
          <cell r="P190" t="str">
            <v>ΠΑΡΑΣΚΕΥΗ 5  ΣΠΕΡΧΕΙΑΔΑ  350 03</v>
          </cell>
          <cell r="Q190" t="str">
            <v>2236044985</v>
          </cell>
          <cell r="R190" t="str">
            <v>026704472</v>
          </cell>
          <cell r="S190" t="str">
            <v>ΜΑΚΡΑΚΩΜΗΣ</v>
          </cell>
        </row>
        <row r="191">
          <cell r="A191">
            <v>190</v>
          </cell>
          <cell r="B191" t="str">
            <v>ΞΗΡΟΓΙΑΝΝΗΣ</v>
          </cell>
          <cell r="C191" t="str">
            <v>ΚΩΝΣΤΑΝΤΙΝΟΣ</v>
          </cell>
          <cell r="D191" t="str">
            <v>ΒΑΘΜΟΛΟΓΗΤΗΣ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 t="str">
            <v>ΙΩΑΝΝΗΣ</v>
          </cell>
          <cell r="P191" t="str">
            <v>ΑΜΦΙΚΤΥΟΝΩΝ 28  ΛΑΜΙΑ  351 00</v>
          </cell>
          <cell r="Q191" t="str">
            <v>2231038415</v>
          </cell>
          <cell r="R191" t="str">
            <v>020679804</v>
          </cell>
          <cell r="S191" t="str">
            <v>ΛΑΜΙΑΣ</v>
          </cell>
        </row>
        <row r="192">
          <cell r="A192">
            <v>191</v>
          </cell>
          <cell r="B192" t="str">
            <v>ΞΗΡΟΜΕΡΙΤΟΥ</v>
          </cell>
          <cell r="C192" t="str">
            <v>ΙΩΑΝΝΑ</v>
          </cell>
          <cell r="D192" t="str">
            <v>ΒΑΘΜΟΛΟΓΗΤΗΣ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 t="str">
            <v>ΒΑΣΙΛΕΙΟΣ</v>
          </cell>
          <cell r="P192" t="str">
            <v>ΗΡΑΚΛΕΙΑΣ 6  ΛΑΜΙΑ  351 00</v>
          </cell>
          <cell r="Q192" t="str">
            <v>2231027720</v>
          </cell>
          <cell r="R192" t="str">
            <v>076591567</v>
          </cell>
          <cell r="S192" t="str">
            <v>ΛΑΜΙΑΣ</v>
          </cell>
        </row>
        <row r="193">
          <cell r="A193">
            <v>192</v>
          </cell>
          <cell r="B193" t="str">
            <v>ΠΑΓΩΝΗ</v>
          </cell>
          <cell r="C193" t="str">
            <v>ΕΛΕΝΗ</v>
          </cell>
          <cell r="D193" t="str">
            <v>ΒΑΘΜΟΛΟΓΗΤΗΣ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 t="str">
            <v>ΧΡΙΣΤΟΦΟΡΟΣ</v>
          </cell>
          <cell r="P193" t="str">
            <v>  ΜΩΛΟΣ  350 09</v>
          </cell>
          <cell r="Q193" t="str">
            <v>2235052143</v>
          </cell>
          <cell r="R193" t="str">
            <v>026706300</v>
          </cell>
          <cell r="S193" t="str">
            <v>ΛΑΜΙΑΣ</v>
          </cell>
        </row>
        <row r="194">
          <cell r="A194">
            <v>193</v>
          </cell>
          <cell r="B194" t="str">
            <v>ΠΑΙΣΗΣ</v>
          </cell>
          <cell r="C194" t="str">
            <v>ΙΩΑΝΝΗΣ</v>
          </cell>
          <cell r="D194" t="str">
            <v>ΒΑΘΜΟΛΟΓΗΤΗΣ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 t="str">
            <v>ΓΕΩΡΓΙΟΣ</v>
          </cell>
          <cell r="P194" t="str">
            <v>    </v>
          </cell>
          <cell r="Q194" t="str">
            <v/>
          </cell>
          <cell r="R194" t="str">
            <v>034670917</v>
          </cell>
          <cell r="S194" t="str">
            <v/>
          </cell>
        </row>
        <row r="195">
          <cell r="A195">
            <v>194</v>
          </cell>
          <cell r="B195" t="str">
            <v>ΠΑΛΕΤΣΟΣ</v>
          </cell>
          <cell r="C195" t="str">
            <v>ΕΥΘΥΜΙΟΣ</v>
          </cell>
          <cell r="D195" t="str">
            <v>ΒΑΘΜΟΛΟΓΗΤΗΣ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 t="str">
            <v>ΙΩΑΝΝΗΣ</v>
          </cell>
          <cell r="P195" t="str">
            <v>ΓΙΑΝΝΑΚΟΥΡΑ 17Α  ΛΑΜΙΑ  351 00</v>
          </cell>
          <cell r="Q195" t="str">
            <v>2231029502</v>
          </cell>
          <cell r="R195" t="str">
            <v>029626575</v>
          </cell>
          <cell r="S195" t="str">
            <v>ΛΑΜΙΑΣ</v>
          </cell>
        </row>
        <row r="196">
          <cell r="A196">
            <v>195</v>
          </cell>
          <cell r="B196" t="str">
            <v>ΠΑΛΛΑΣ</v>
          </cell>
          <cell r="C196" t="str">
            <v>ΔΗΜΟΣ</v>
          </cell>
          <cell r="D196" t="str">
            <v>ΒΑΘΜΟΛΟΓΗΤΗΣ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 t="str">
            <v>ΠΑΝΑΓΙΩΤΗΣ</v>
          </cell>
          <cell r="P196" t="str">
            <v>ΔΗΜΟΥΛΑ 14  ΛΑΜΙΑ  351 00</v>
          </cell>
          <cell r="Q196" t="str">
            <v>2231051676</v>
          </cell>
          <cell r="R196" t="str">
            <v>021465013</v>
          </cell>
          <cell r="S196" t="str">
            <v>ΛΑΜΙΑΣ</v>
          </cell>
        </row>
        <row r="197">
          <cell r="A197">
            <v>196</v>
          </cell>
          <cell r="B197" t="str">
            <v>ΠΑΝΑΓΟΥ</v>
          </cell>
          <cell r="C197" t="str">
            <v>ΜΑΡΙΑ</v>
          </cell>
          <cell r="D197" t="str">
            <v>ΒΑΘΜΟΛΟΓΗΤΗΣ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 t="str">
            <v>ΔΗΜΗΤΡΙΟΣ</v>
          </cell>
          <cell r="P197" t="str">
            <v>ΤΡΙΚΑΛΩΝ - ΑΡΤΗΣ  ΠΥΛΗ ΤΡΙΚΑΛΩΝ  420 32</v>
          </cell>
          <cell r="Q197" t="str">
            <v>2434022332</v>
          </cell>
          <cell r="R197" t="str">
            <v>100278930</v>
          </cell>
          <cell r="S197" t="str">
            <v>ΤΡΙΚΑΛΩΝ</v>
          </cell>
        </row>
        <row r="198">
          <cell r="A198">
            <v>197</v>
          </cell>
          <cell r="B198" t="str">
            <v>ΠΑΝΤΑΖΗΣ</v>
          </cell>
          <cell r="C198" t="str">
            <v>ΓΕΩΡΓΙΟΣ</v>
          </cell>
          <cell r="D198" t="str">
            <v>ΒΑΘΜΟΛΟΓΗΤΗΣ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 t="str">
            <v>ΔΗΜΗΤΡΙΟΣ</v>
          </cell>
          <cell r="P198" t="str">
            <v>ΑΦΑΝΟΣ  ΛΑΜΙΑ  351 00</v>
          </cell>
          <cell r="Q198" t="str">
            <v>2231051624</v>
          </cell>
          <cell r="R198" t="str">
            <v>044238440</v>
          </cell>
          <cell r="S198" t="str">
            <v>ΛΑΜΙΑΣ</v>
          </cell>
        </row>
        <row r="199">
          <cell r="A199">
            <v>198</v>
          </cell>
          <cell r="B199" t="str">
            <v>ΠΑΠΑΒΑΣΙΛΕΙΟΥ</v>
          </cell>
          <cell r="C199" t="str">
            <v>ΚΩΝΣΤΑΝΤΙΝΟΣ</v>
          </cell>
          <cell r="D199" t="str">
            <v>ΒΑΘΜΟΛΟΓΗΤΗΣ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 t="str">
            <v>ΙΩΑΝΝΗΣ</v>
          </cell>
          <cell r="P199" t="str">
            <v>ΒΑΛΑΩΡΙΤΟΥ 8  ΛΑΜΙΑ  351 00</v>
          </cell>
          <cell r="Q199" t="str">
            <v>2231026556</v>
          </cell>
          <cell r="R199" t="str">
            <v>005808585</v>
          </cell>
          <cell r="S199" t="str">
            <v>ΛΑΜΙΑΣ</v>
          </cell>
        </row>
        <row r="200">
          <cell r="A200">
            <v>199</v>
          </cell>
          <cell r="B200" t="str">
            <v>ΠΑΠΑΓΕΩΡΓΙΟΥ</v>
          </cell>
          <cell r="C200" t="str">
            <v>ΓΕΩΡΓΙΟΣ</v>
          </cell>
          <cell r="D200" t="str">
            <v>ΒΑΘΜΟΛΟΓΗΤΗΣ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 t="str">
            <v>ΔΗΜΗΤΡΙΟΣ</v>
          </cell>
          <cell r="P200" t="str">
            <v>Δ.Δ. ΦΡΑΝΤΖΗ  ΛΑΜΙΑ  351 00</v>
          </cell>
          <cell r="Q200" t="str">
            <v>2231096657</v>
          </cell>
          <cell r="R200" t="str">
            <v>026706489</v>
          </cell>
          <cell r="S200" t="str">
            <v>ΛΑΜΙΑΣ</v>
          </cell>
        </row>
        <row r="201">
          <cell r="A201">
            <v>200</v>
          </cell>
          <cell r="B201" t="str">
            <v>ΠΑΠΑΓΕΩΡΓΙΟΥ</v>
          </cell>
          <cell r="C201" t="str">
            <v>ΚΩΝ/ΝΟΣ</v>
          </cell>
          <cell r="D201" t="str">
            <v>ΒΑΘΜΟΛΟΓΗΤΗΣ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ΣΩΚΡΑΤΗΣ</v>
          </cell>
          <cell r="P201" t="str">
            <v>ΛΑΜΙΑΣ 116  ΣΤΥΛΙΔΑ  353 00</v>
          </cell>
          <cell r="Q201" t="str">
            <v>2238022406</v>
          </cell>
          <cell r="R201" t="str">
            <v>032846036</v>
          </cell>
          <cell r="S201" t="str">
            <v>ΣΤΥΛΙΔΑΣ</v>
          </cell>
        </row>
        <row r="202">
          <cell r="A202">
            <v>201</v>
          </cell>
          <cell r="B202" t="str">
            <v>ΠΑΠΑΔΗΜΗΤΡΙΟΥ</v>
          </cell>
          <cell r="C202" t="str">
            <v>ΔΗΜΗΤΡΙΟΣ</v>
          </cell>
          <cell r="D202" t="str">
            <v>ΒΑΘΜΟΛΟΓΗΤΗΣ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ΣΤΥΛΙΑΝΟΣ</v>
          </cell>
          <cell r="P202" t="str">
            <v>ΝΙΚΟΠΟΛΕΩΣ 23  ΛΑΜΙΑ  351 00</v>
          </cell>
          <cell r="Q202" t="str">
            <v>2231042619</v>
          </cell>
          <cell r="R202" t="str">
            <v>028507080</v>
          </cell>
          <cell r="S202" t="str">
            <v>ΛΑΜΙΑΣ</v>
          </cell>
        </row>
        <row r="203">
          <cell r="A203">
            <v>202</v>
          </cell>
          <cell r="B203" t="str">
            <v>ΠΑΠΑΔΟΠΟΥΛΟΣ</v>
          </cell>
          <cell r="C203" t="str">
            <v>ΙΩΑΝΝΗΣ</v>
          </cell>
          <cell r="D203" t="str">
            <v>ΒΑΘΜΟΛΟΓΗΤΗΣ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 t="str">
            <v>ΓΕΩΡΓΙΟΣ</v>
          </cell>
          <cell r="P203" t="str">
            <v>ΠΑΛΑΙΟΛΟΓΟΥ 7  ΛΑΜΙΑ  351 00</v>
          </cell>
          <cell r="Q203" t="str">
            <v>2231033439</v>
          </cell>
          <cell r="R203" t="str">
            <v>026706220</v>
          </cell>
          <cell r="S203" t="str">
            <v>ΛΑΜΙΑΣ</v>
          </cell>
        </row>
        <row r="204">
          <cell r="A204">
            <v>203</v>
          </cell>
          <cell r="B204" t="str">
            <v>ΠΑΠΑΕΥΣΤΑΘΙΟΥ</v>
          </cell>
          <cell r="C204" t="str">
            <v>ΚΩΝ/ΝΟΣ</v>
          </cell>
          <cell r="D204" t="str">
            <v>ΒΑΘΜΟΛΟΓΗΤΗΣ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 t="str">
            <v>ΔΗΜΗΤΡΙΟΣ</v>
          </cell>
          <cell r="P204" t="str">
            <v>  ΛΙΒΑΝΑΤΕΣ  350 07</v>
          </cell>
          <cell r="Q204" t="str">
            <v>2233031685</v>
          </cell>
          <cell r="R204" t="str">
            <v>025774372</v>
          </cell>
          <cell r="S204" t="str">
            <v>ΑΤΑΛΑΝΤΗΣ</v>
          </cell>
        </row>
        <row r="205">
          <cell r="A205">
            <v>204</v>
          </cell>
          <cell r="B205" t="str">
            <v>ΠΑΠΑΖΟΓΛΟΥ</v>
          </cell>
          <cell r="C205" t="str">
            <v>ΝΙΚΟΛΑΟΣ</v>
          </cell>
          <cell r="D205" t="str">
            <v>ΒΑΘΜΟΛΟΓΗΤΗΣ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 t="str">
            <v>ΧΑΡΑΛΑΜΠΟΣ</v>
          </cell>
          <cell r="P205" t="str">
            <v>ΤΣΙΤΣΙΛΙΑΝΟΥ 12  ΒΟΛΟΣ  382 22</v>
          </cell>
          <cell r="Q205" t="str">
            <v>2421036538</v>
          </cell>
          <cell r="R205" t="str">
            <v>113551521</v>
          </cell>
          <cell r="S205" t="str">
            <v>Α' ΒΟΛΟΥ</v>
          </cell>
        </row>
        <row r="206">
          <cell r="A206">
            <v>205</v>
          </cell>
          <cell r="B206" t="str">
            <v>ΠΑΠΑΗΡΑΚΛΗΣ</v>
          </cell>
          <cell r="C206" t="str">
            <v>ΝΙΚΟΛΑΟΣ</v>
          </cell>
          <cell r="D206" t="str">
            <v>ΒΑΘΜΟΛΟΓΗΤΗΣ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 t="str">
            <v>ΒΑΣΙΛΕΙΟΣ</v>
          </cell>
          <cell r="P206" t="str">
            <v>ΚΑΝΑΡΗ 10  ΜΕΣΑΙΑ ΚΑΨΗ  350 03</v>
          </cell>
          <cell r="Q206" t="str">
            <v>2236044987</v>
          </cell>
          <cell r="R206" t="str">
            <v>015448466</v>
          </cell>
          <cell r="S206" t="str">
            <v>ΜΑΚΡΑΚΩΜΗΣ</v>
          </cell>
        </row>
        <row r="207">
          <cell r="A207">
            <v>206</v>
          </cell>
          <cell r="B207" t="str">
            <v>ΠΑΠΑΚΩΝΣΤΑΝΤΙΝΟΥ</v>
          </cell>
          <cell r="C207" t="str">
            <v>ΝΙΚΟΛΑΟΣ</v>
          </cell>
          <cell r="D207" t="str">
            <v>ΒΑΘΜΟΛΟΓΗΤΗΣ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 t="str">
            <v>ΔΗΜΗΤΡΙΟΣ</v>
          </cell>
          <cell r="P207" t="str">
            <v>ΣΟΛΩΝΟΣ 13  ΛΑΜΙΑ  351 00</v>
          </cell>
          <cell r="Q207" t="str">
            <v>2231050304</v>
          </cell>
          <cell r="R207" t="str">
            <v>024481436</v>
          </cell>
          <cell r="S207" t="str">
            <v>ΛΑΜΙΑΣ</v>
          </cell>
        </row>
        <row r="208">
          <cell r="A208">
            <v>207</v>
          </cell>
          <cell r="B208" t="str">
            <v>ΠΑΠΑΛΙΑΚΟΥ</v>
          </cell>
          <cell r="C208" t="str">
            <v>ΙΩΑΝΝΑ</v>
          </cell>
          <cell r="D208" t="str">
            <v>ΒΑΘΜΟΛΟΓΗΤΗΣ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 t="str">
            <v>ΓΕΩΡΓΙΟΣ</v>
          </cell>
          <cell r="P208" t="str">
            <v>25ΗΣ ΜΑΡΤΙΟΥ 41  ΑΤΑΛΑΝΤΗ  352 00</v>
          </cell>
          <cell r="Q208" t="str">
            <v>2233089170</v>
          </cell>
          <cell r="R208" t="str">
            <v>040990010</v>
          </cell>
          <cell r="S208" t="str">
            <v>ΙΕ' ΑΘΗΝΩΝ</v>
          </cell>
        </row>
        <row r="209">
          <cell r="A209">
            <v>208</v>
          </cell>
          <cell r="B209" t="str">
            <v>ΠΑΠΑΜΑΡΓΑΡΙΤΗΣ</v>
          </cell>
          <cell r="C209" t="str">
            <v>ΧΑΡΙΣΙΟΣ</v>
          </cell>
          <cell r="D209" t="str">
            <v>ΒΑΘΜΟΛΟΓΗΤΗΣ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 t="str">
            <v>ΓΕΩΡΓΙΟΣ</v>
          </cell>
          <cell r="P209" t="str">
            <v>ΑΓ. ΜΟΔΕΣΤΟΥ 23  ΠΕΡΙΣΤΑΣΗ ΠΙΕΡΙΑΣ  601 00</v>
          </cell>
          <cell r="Q209" t="str">
            <v>2351038503</v>
          </cell>
          <cell r="R209" t="str">
            <v>102554498</v>
          </cell>
          <cell r="S209" t="str">
            <v>Β' ΚΑΤΕΡΙΝΗΣ</v>
          </cell>
        </row>
        <row r="210">
          <cell r="A210">
            <v>209</v>
          </cell>
          <cell r="B210" t="str">
            <v>ΠΑΠΑΝΑΓΙΩΤΟΥ</v>
          </cell>
          <cell r="C210" t="str">
            <v>ΑΠΟΣΤΟΛΟΣ</v>
          </cell>
          <cell r="D210" t="str">
            <v>ΒΑΘΜΟΛΟΓΗΤΗΣ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 t="str">
            <v>ΧΡΗΣΤΟΣ</v>
          </cell>
          <cell r="P210" t="str">
            <v>ΚΙΘΑΙΡΑΙΩΣ 23  ΛΑΜΙΑ  351 00</v>
          </cell>
          <cell r="Q210" t="str">
            <v>2231031514</v>
          </cell>
          <cell r="R210" t="str">
            <v>025834780</v>
          </cell>
          <cell r="S210" t="str">
            <v>ΛΑΜΙΑΣ</v>
          </cell>
        </row>
        <row r="211">
          <cell r="A211">
            <v>210</v>
          </cell>
          <cell r="B211" t="str">
            <v>ΠΑΠΑΝΑΣΤΑΣΙΟΥ</v>
          </cell>
          <cell r="C211" t="str">
            <v>ΝΙΚΟΛΑΟΣ</v>
          </cell>
          <cell r="D211" t="str">
            <v>ΒΑΘΜΟΛΟΓΗΤΗΣ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 t="str">
            <v>ΑΘΑΝΑΣΙΟΣ</v>
          </cell>
          <cell r="P211" t="str">
            <v>ΛΑΣΚΑΡΗ 2  ΛΑΜΙΑ  351 00</v>
          </cell>
          <cell r="Q211" t="str">
            <v>2231028654</v>
          </cell>
          <cell r="R211" t="str">
            <v>045040539</v>
          </cell>
          <cell r="S211" t="str">
            <v>ΛΑΜΙΑΣ</v>
          </cell>
        </row>
        <row r="212">
          <cell r="A212">
            <v>211</v>
          </cell>
          <cell r="B212" t="str">
            <v>ΠΑΠΑΝΤΩΝΙΟΥ</v>
          </cell>
          <cell r="C212" t="str">
            <v>ΣΟΦΙΑ</v>
          </cell>
          <cell r="D212" t="str">
            <v>ΒΑΘΜΟΛΟΓΗΤΗΣ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 t="str">
            <v>ΓΕΩΡΓΙΟΣ</v>
          </cell>
          <cell r="P212" t="str">
            <v>ΠΛΑΤΩΝΟΣ 13  ΛΑΜΙΑ  351 00</v>
          </cell>
          <cell r="Q212" t="str">
            <v>2231035563</v>
          </cell>
          <cell r="R212" t="str">
            <v>101942203</v>
          </cell>
          <cell r="S212" t="str">
            <v>ΛΑΜΙΑΣ</v>
          </cell>
        </row>
        <row r="213">
          <cell r="A213">
            <v>212</v>
          </cell>
          <cell r="B213" t="str">
            <v>ΠΑΠΑΡΟΥΝΗ</v>
          </cell>
          <cell r="C213" t="str">
            <v>ΦΩΤΕΙΝΗ</v>
          </cell>
          <cell r="D213" t="str">
            <v>ΒΑΘΜΟΛΟΓΗΤΗΣ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 t="str">
            <v>ΑΘΑΝΑΣΙΟΣ</v>
          </cell>
          <cell r="P213" t="str">
            <v>ΒΑΣΑΚΑΡΗ 17  ΛΑΜΙΑ  351 00</v>
          </cell>
          <cell r="Q213" t="str">
            <v>2232023370</v>
          </cell>
          <cell r="R213" t="str">
            <v>027225692</v>
          </cell>
          <cell r="S213" t="str">
            <v>ΛΑΜΙΑΣ</v>
          </cell>
        </row>
        <row r="214">
          <cell r="A214">
            <v>213</v>
          </cell>
          <cell r="B214" t="str">
            <v>ΠΑΠΑΣΠΗΛΙΟΠΟΥΛΟΥ</v>
          </cell>
          <cell r="C214" t="str">
            <v>ΠΑΡΑΣΚΕΥΗ</v>
          </cell>
          <cell r="D214" t="str">
            <v>ΒΑΘΜΟΛΟΓΗΤΗΣ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 t="str">
            <v>ΑΘΑΝΑΣΙΟΣ</v>
          </cell>
          <cell r="P214" t="str">
            <v>ΤΥΜΦΡΗΣΤΟΥ 22  ΛΑΜΙΑ  351 00</v>
          </cell>
          <cell r="Q214" t="str">
            <v>2231027810</v>
          </cell>
          <cell r="R214" t="str">
            <v>063832145</v>
          </cell>
          <cell r="S214" t="str">
            <v>ΛΑΜΙΑΣ</v>
          </cell>
        </row>
        <row r="215">
          <cell r="A215">
            <v>214</v>
          </cell>
          <cell r="B215" t="str">
            <v>ΠΑΠΑΣΤΑΜΟΥΛΗ</v>
          </cell>
          <cell r="C215" t="str">
            <v>ΜΑΡΙΑ</v>
          </cell>
          <cell r="D215" t="str">
            <v>ΒΑΘΜΟΛΟΓΗΤΗΣ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 t="str">
            <v>ΚΩΝ/ΝΟΣ</v>
          </cell>
          <cell r="P215" t="str">
            <v>ΘΗΒΩΝ 7  ΛΑΜΙΑ  351 00</v>
          </cell>
          <cell r="Q215" t="str">
            <v>2231066512</v>
          </cell>
          <cell r="R215" t="str">
            <v>054937431</v>
          </cell>
          <cell r="S215" t="str">
            <v>ΛΑΜΙΑΣ</v>
          </cell>
        </row>
        <row r="216">
          <cell r="A216">
            <v>215</v>
          </cell>
          <cell r="B216" t="str">
            <v>ΠΑΠΑΣΤΕΡΓΙΟΥ</v>
          </cell>
          <cell r="C216" t="str">
            <v>ΠΕΤΡΟΣ</v>
          </cell>
          <cell r="D216" t="str">
            <v>ΒΑΘΜΟΛΟΓΗΤΗΣ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 t="str">
            <v>ΓΕΩΡΓΙΟΣ</v>
          </cell>
          <cell r="P216" t="str">
            <v>ΚΥΠΡΟΥ 57Α  ΛΑΜΙΑ  351 00</v>
          </cell>
          <cell r="Q216" t="str">
            <v>2231024726</v>
          </cell>
          <cell r="R216" t="str">
            <v>027889240</v>
          </cell>
          <cell r="S216" t="str">
            <v>ΛΑΜΙΑΣ</v>
          </cell>
        </row>
        <row r="217">
          <cell r="A217">
            <v>216</v>
          </cell>
          <cell r="B217" t="str">
            <v>ΠΑΠΑΧΑΤΖΗΣ</v>
          </cell>
          <cell r="C217" t="str">
            <v>ΒΑΣΙΛΕΙΟΣ</v>
          </cell>
          <cell r="D217" t="str">
            <v>ΒΑΘΜΟΛΟΓΗΤΗΣ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 t="str">
            <v>ΓΕΩΡΓΙΟΣ</v>
          </cell>
          <cell r="P217" t="str">
            <v>ΑΙΝΙΑΝΩΝ 14  ΛΑΜΙΑ  351 00</v>
          </cell>
          <cell r="Q217" t="str">
            <v>2231038958</v>
          </cell>
          <cell r="R217" t="str">
            <v>013217853</v>
          </cell>
          <cell r="S217" t="str">
            <v>ΛΑΜΙΑΣ</v>
          </cell>
        </row>
        <row r="218">
          <cell r="A218">
            <v>217</v>
          </cell>
          <cell r="B218" t="str">
            <v>ΠΑΠΙΩΤΗΣ</v>
          </cell>
          <cell r="C218" t="str">
            <v>ΚΩΝΣΤΑΝΤΙΝΟΣ</v>
          </cell>
          <cell r="D218" t="str">
            <v>ΒΑΘΜΟΛΟΓΗΤΗΣ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str">
            <v>ΠΑΝΑΓΙΩΤΗΣ</v>
          </cell>
          <cell r="P218" t="str">
            <v>ΛΕΩΝΙΔΟΥ 48  ΛΑΜΙΑ  351 00</v>
          </cell>
          <cell r="Q218" t="str">
            <v>2231020957</v>
          </cell>
          <cell r="R218" t="str">
            <v>022178901</v>
          </cell>
          <cell r="S218" t="str">
            <v>ΛΑΜΙΑΣ</v>
          </cell>
        </row>
        <row r="219">
          <cell r="A219">
            <v>218</v>
          </cell>
          <cell r="B219" t="str">
            <v>ΠΑΤΣΟΥΡΑΣ</v>
          </cell>
          <cell r="C219" t="str">
            <v>ΔΗΜΗΤΡΙΟΣ</v>
          </cell>
          <cell r="D219" t="str">
            <v>ΒΑΘΜΟΛΟΓΗΤΗΣ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 t="str">
            <v>    </v>
          </cell>
          <cell r="Q219" t="str">
            <v/>
          </cell>
          <cell r="R219">
            <v>0</v>
          </cell>
          <cell r="S219">
            <v>0</v>
          </cell>
        </row>
        <row r="220">
          <cell r="A220">
            <v>219</v>
          </cell>
          <cell r="B220" t="str">
            <v>ΠΑΧΗΣ</v>
          </cell>
          <cell r="C220" t="str">
            <v>ΣΤΥΛΙΑΝΟΣ</v>
          </cell>
          <cell r="D220" t="str">
            <v>ΒΑΘΜΟΛΟΓΗΤΗΣ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str">
            <v>ΙΩΑΝΝΗΣ</v>
          </cell>
          <cell r="P220" t="str">
            <v>ΠΛΑΤΑΙΩΝ 22  ΛΑΜΙΑ  351 00</v>
          </cell>
          <cell r="Q220" t="str">
            <v>2231032130</v>
          </cell>
          <cell r="R220" t="str">
            <v>017083339</v>
          </cell>
          <cell r="S220" t="str">
            <v>ΛΑΜΙΑΣ</v>
          </cell>
        </row>
        <row r="221">
          <cell r="A221">
            <v>220</v>
          </cell>
          <cell r="B221" t="str">
            <v>ΠΕΤΡΟΥ</v>
          </cell>
          <cell r="C221" t="str">
            <v>ΕΥΑΓΓΕΛΙΑ</v>
          </cell>
          <cell r="D221" t="str">
            <v>ΒΑΘΜΟΛΟΓΗΤΗΣ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 t="str">
            <v>ΑΘΑΝΑΣΙΟΣ</v>
          </cell>
          <cell r="P221" t="str">
            <v>    </v>
          </cell>
          <cell r="Q221" t="str">
            <v/>
          </cell>
          <cell r="R221" t="str">
            <v>049531670</v>
          </cell>
          <cell r="S221" t="str">
            <v/>
          </cell>
        </row>
        <row r="222">
          <cell r="A222">
            <v>221</v>
          </cell>
          <cell r="B222" t="str">
            <v>ΠΙΠΕΛΙΑ</v>
          </cell>
          <cell r="C222" t="str">
            <v>ΒΑΣΙΛΙΚΗ</v>
          </cell>
          <cell r="D222" t="str">
            <v>ΒΑΘΜΟΛΟΓΗΤΗΣ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 t="str">
            <v>ΠΑΝΑΓΙΩΤΗΣ</v>
          </cell>
          <cell r="P222" t="str">
            <v>ΦΡΑΝΤΖΗ 7  ΛΑΜΙΑ  351 00</v>
          </cell>
          <cell r="Q222" t="str">
            <v>2231042726</v>
          </cell>
          <cell r="R222" t="str">
            <v>117678904</v>
          </cell>
          <cell r="S222" t="str">
            <v>ΛΑΜΙΑΣ</v>
          </cell>
        </row>
        <row r="223">
          <cell r="A223">
            <v>222</v>
          </cell>
          <cell r="B223" t="str">
            <v>ΠΛΑΤΑΝΟΣ</v>
          </cell>
          <cell r="C223" t="str">
            <v>ΑΘΑΝΑΣΙΟΣ</v>
          </cell>
          <cell r="D223" t="str">
            <v>ΒΑΘΜΟΛΟΓΗΤΗΣ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 t="str">
            <v>ΔΗΜΗΤΡΙΟΣ</v>
          </cell>
          <cell r="P223" t="str">
            <v>1η ΠΑΡ ΦΡΑΝΤΖΗ 5  ΛΑΜΙΑ  351 00</v>
          </cell>
          <cell r="Q223" t="str">
            <v>2231039722</v>
          </cell>
          <cell r="R223" t="str">
            <v>022483815</v>
          </cell>
          <cell r="S223" t="str">
            <v>ΛΑΜΙΑΣ</v>
          </cell>
        </row>
        <row r="224">
          <cell r="A224">
            <v>223</v>
          </cell>
          <cell r="B224" t="str">
            <v>ΠΛΑΤΑΝΟΥ</v>
          </cell>
          <cell r="C224" t="str">
            <v>ΤΡΙΑΝΤΑΦΥΛΛΙΑ</v>
          </cell>
          <cell r="D224" t="str">
            <v>ΒΑΘΜΟΛΟΓΗΤΗΣ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 t="str">
            <v>ΚΩΝ/ΝΟΣ</v>
          </cell>
          <cell r="P224" t="str">
            <v>ΣΩΚΡΑΤΟΥΣ 17  ΛΑΜΙΑ  351 00</v>
          </cell>
          <cell r="Q224" t="str">
            <v>2231031012</v>
          </cell>
          <cell r="R224" t="str">
            <v>112402310</v>
          </cell>
          <cell r="S224" t="str">
            <v>ΛΑΜΙΑΣ</v>
          </cell>
        </row>
        <row r="225">
          <cell r="A225">
            <v>224</v>
          </cell>
          <cell r="B225" t="str">
            <v>ΠΛΑΤΙΑ</v>
          </cell>
          <cell r="C225" t="str">
            <v>ΣΟΦΙΑ</v>
          </cell>
          <cell r="D225" t="str">
            <v>ΒΑΘΜΟΛΟΓΗΤΗΣ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 t="str">
            <v>ΚΩΝ/ΝΟΣ</v>
          </cell>
          <cell r="P225" t="str">
            <v>ΟΛΥΜΠΟΥ 7  ΛΑΜΙΑ  351 00</v>
          </cell>
          <cell r="Q225" t="str">
            <v>2231033254</v>
          </cell>
          <cell r="R225" t="str">
            <v>044396337</v>
          </cell>
          <cell r="S225" t="str">
            <v>ΛΑΜΙΑΣ</v>
          </cell>
        </row>
        <row r="226">
          <cell r="A226">
            <v>225</v>
          </cell>
          <cell r="B226" t="str">
            <v>ΠΟΛΥΖΟΣ</v>
          </cell>
          <cell r="C226" t="str">
            <v>ΒΑΣΙΛΕΙΟΣ</v>
          </cell>
          <cell r="D226" t="str">
            <v>ΒΑΘΜΟΛΟΓΗΤΗΣ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 t="str">
            <v>ΑΠΟΣΤΟΛΟΣ</v>
          </cell>
          <cell r="P226" t="str">
            <v>ΙΟΥΛΙΕΤΑΣ ΑΔΑΜ 4  ΤΡΙΚΑΛΑ  421 00</v>
          </cell>
          <cell r="Q226" t="str">
            <v>6936646805</v>
          </cell>
          <cell r="R226" t="str">
            <v>046223643</v>
          </cell>
          <cell r="S226" t="str">
            <v>ΤΡΙΚΑΛΩΝ</v>
          </cell>
        </row>
        <row r="227">
          <cell r="A227">
            <v>226</v>
          </cell>
          <cell r="B227" t="str">
            <v>ΠΟΛΥΖΩΙΔΗΣ</v>
          </cell>
          <cell r="C227" t="str">
            <v>ΔΗΜΗΤΡΙΟΣ</v>
          </cell>
          <cell r="D227" t="str">
            <v>ΒΑΘΜΟΛΟΓΗΤΗΣ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 t="str">
            <v>ΠΑΝΑΓΙΩΤΗΣ</v>
          </cell>
          <cell r="P227" t="str">
            <v>ΚΑΛΥΜΝΟΥ 7   ΛΑΜΙΑ  351 00</v>
          </cell>
          <cell r="Q227" t="str">
            <v>2231036330</v>
          </cell>
          <cell r="R227" t="str">
            <v>028507588</v>
          </cell>
          <cell r="S227" t="str">
            <v>ΛΑΜΙΑΣ</v>
          </cell>
        </row>
        <row r="228">
          <cell r="A228">
            <v>227</v>
          </cell>
          <cell r="B228" t="str">
            <v>ΠΟΥΡΝΑΡΟΠΟΥΛΟΣ</v>
          </cell>
          <cell r="C228" t="str">
            <v>ΔΗΜΗΤΡΙΟΣ</v>
          </cell>
          <cell r="D228" t="str">
            <v>ΒΑΘΜΟΛΟΓΗΤΗΣ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 t="str">
            <v>ΣΩΤΗΡΙΟΣ</v>
          </cell>
          <cell r="P228" t="str">
            <v>ΕΘΝ. ΑΝΤΙΣΤΑΣΗΣ 65  ΑΤΑΛΑΝΤΗ  352 00</v>
          </cell>
          <cell r="Q228" t="str">
            <v>2233023719</v>
          </cell>
          <cell r="R228" t="str">
            <v>016643743</v>
          </cell>
          <cell r="S228" t="str">
            <v>ΑΤΑΛΑΝΤΗΣ</v>
          </cell>
        </row>
        <row r="229">
          <cell r="A229">
            <v>228</v>
          </cell>
          <cell r="B229" t="str">
            <v>ΠΡΕΜΕΤΗΣ</v>
          </cell>
          <cell r="C229" t="str">
            <v>ΗΛΙΑΣ</v>
          </cell>
          <cell r="D229" t="str">
            <v>ΒΑΘΜΟΛΟΓΗΤΗΣ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 t="str">
            <v>ΙΩΑΝΝΗΣ</v>
          </cell>
          <cell r="P229" t="str">
            <v>ΧΑΛΚΟΜΑΤΑΣ 12  ΛΑΜΙΑ  351 00</v>
          </cell>
          <cell r="Q229" t="str">
            <v>2231021447</v>
          </cell>
          <cell r="R229" t="str">
            <v>050860315</v>
          </cell>
          <cell r="S229" t="str">
            <v>ΔΟΜΟΚΟΥ</v>
          </cell>
        </row>
        <row r="230">
          <cell r="A230">
            <v>229</v>
          </cell>
          <cell r="B230" t="str">
            <v>ΠΡΕΝΤΖΑ-ΚΟΝΤΟΓΙΩΡΓΟΥ</v>
          </cell>
          <cell r="C230" t="str">
            <v>ΕΛΕΝΗ</v>
          </cell>
          <cell r="D230" t="str">
            <v>ΒΑΘΜΟΛΟΓΗΤΗΣ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str">
            <v>ΙΩΑΝΝΗΣ</v>
          </cell>
          <cell r="P230" t="str">
            <v>ΒΑΡΣΟΥ 2  ΛΑΜΙΑ  351 00</v>
          </cell>
          <cell r="Q230" t="str">
            <v>2231048162</v>
          </cell>
          <cell r="R230" t="str">
            <v>047999781</v>
          </cell>
          <cell r="S230" t="str">
            <v>ΛΑΜΙΑΣ</v>
          </cell>
        </row>
        <row r="231">
          <cell r="A231">
            <v>230</v>
          </cell>
          <cell r="B231" t="str">
            <v>ΠΡΟΔΡΟΜΙΔΗΣ</v>
          </cell>
          <cell r="C231" t="str">
            <v>ΔΗΜΗΤΡΙΟΣ</v>
          </cell>
          <cell r="D231" t="str">
            <v>ΒΑΘΜΟΛΟΓΗΤΗΣ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str">
            <v>ΑΠΟΣΤΟΛΟΣ</v>
          </cell>
          <cell r="P231" t="str">
            <v>ΜΗΛΟΥ 5  ΛΑΜΙΑ  351 00</v>
          </cell>
          <cell r="Q231" t="str">
            <v>2231028141</v>
          </cell>
          <cell r="R231" t="str">
            <v>024620557</v>
          </cell>
          <cell r="S231" t="str">
            <v>ΛΑΜΙΑΣ</v>
          </cell>
        </row>
        <row r="232">
          <cell r="A232">
            <v>231</v>
          </cell>
          <cell r="B232" t="str">
            <v>ΠΡΟΣΜΙΤΗ</v>
          </cell>
          <cell r="C232" t="str">
            <v>ΧΡΙΣΤΙΝΑ</v>
          </cell>
          <cell r="D232" t="str">
            <v>ΒΑΘΜΟΛΟΓΗΤΗΣ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str">
            <v>ΚΩΝ/ΝΟΣ</v>
          </cell>
          <cell r="P232" t="str">
            <v>Μ. ΑΛΕΞΑΝΔΡΟΥ 64  ΛΑΜΙΑ  351 00</v>
          </cell>
          <cell r="Q232" t="str">
            <v>2231044077</v>
          </cell>
          <cell r="R232" t="str">
            <v>036836464</v>
          </cell>
          <cell r="S232" t="str">
            <v>ΛΑΜΙΑΣ</v>
          </cell>
        </row>
        <row r="233">
          <cell r="A233">
            <v>232</v>
          </cell>
          <cell r="B233" t="str">
            <v>ΡΑΓΚΟΣ</v>
          </cell>
          <cell r="C233" t="str">
            <v>ΓΕΩΡΓΙΟΣ</v>
          </cell>
          <cell r="D233" t="str">
            <v>ΒΑΘΜΟΛΟΓΗΤΗΣ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 t="str">
            <v>ΚΩΝ/ΝΟΣ</v>
          </cell>
          <cell r="P233" t="str">
            <v>ΥΨΗΛΑΝΤΗ 20  ΛΑΜΙΑ  351 00</v>
          </cell>
          <cell r="Q233" t="str">
            <v>2231025975</v>
          </cell>
          <cell r="R233" t="str">
            <v>024481645</v>
          </cell>
          <cell r="S233" t="str">
            <v>ΛΑΜΙΑΣ</v>
          </cell>
        </row>
        <row r="234">
          <cell r="A234">
            <v>233</v>
          </cell>
          <cell r="B234" t="str">
            <v>ΡΑΧΙΩΤΟΥ - ΓΡΑΒΑΝΗ</v>
          </cell>
          <cell r="C234" t="str">
            <v>ΛΕΜΟΝΙΑ</v>
          </cell>
          <cell r="D234" t="str">
            <v>ΒΑΘΜΟΛΟΓΗΤΗΣ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 t="str">
            <v>ΙΩΑΝΝΗΣ</v>
          </cell>
          <cell r="P234" t="str">
            <v>ΛΑΣΚΑΡΗ 14  ΛΑΜΙΑ  351 00</v>
          </cell>
          <cell r="Q234" t="str">
            <v>2231020268</v>
          </cell>
          <cell r="R234" t="str">
            <v>045038685</v>
          </cell>
          <cell r="S234" t="str">
            <v>ΛΑΜΙΑΣ</v>
          </cell>
        </row>
        <row r="235">
          <cell r="A235">
            <v>234</v>
          </cell>
          <cell r="B235" t="str">
            <v>ΡΕΝΤΙΦΗ </v>
          </cell>
          <cell r="C235" t="str">
            <v>ΜΑΡΙΑ</v>
          </cell>
          <cell r="D235" t="str">
            <v>ΒΑΘΜΟΛΟΓΗΤΗΣ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 t="str">
            <v>ΙΩΑΝΝΗΣ</v>
          </cell>
          <cell r="P235" t="str">
            <v>ΔΗΜΟΚΡΙΤΟΥ 3  ΛΑΜΙΑ  351 00</v>
          </cell>
          <cell r="Q235" t="str">
            <v>2231035122</v>
          </cell>
          <cell r="R235" t="str">
            <v>101913858</v>
          </cell>
          <cell r="S235" t="str">
            <v>ΛΑΜΙΑΣ</v>
          </cell>
        </row>
        <row r="236">
          <cell r="A236">
            <v>235</v>
          </cell>
          <cell r="B236" t="str">
            <v>ΡΙΖΟΠΟΥΛΟΥ</v>
          </cell>
          <cell r="C236" t="str">
            <v>ΕΥΜΟΡΦΙΑ</v>
          </cell>
          <cell r="D236" t="str">
            <v>ΒΑΘΜΟΛΟΓΗΤΗΣ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 t="str">
            <v>ΒΑΣΙΛΕΙΟΣ</v>
          </cell>
          <cell r="P236" t="str">
            <v>    </v>
          </cell>
          <cell r="Q236" t="str">
            <v/>
          </cell>
          <cell r="R236" t="str">
            <v>063245608</v>
          </cell>
          <cell r="S236" t="str">
            <v/>
          </cell>
        </row>
        <row r="237">
          <cell r="A237">
            <v>236</v>
          </cell>
          <cell r="B237" t="str">
            <v>ΡΙΖΟΥ</v>
          </cell>
          <cell r="C237" t="str">
            <v>ΜΑΡΙΑ</v>
          </cell>
          <cell r="D237" t="str">
            <v>ΒΑΘΜΟΛΟΓΗΤΗΣ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 t="str">
            <v>ΙΩΑΝΝΗΣ</v>
          </cell>
          <cell r="P237" t="str">
            <v>ΜΑΚΑΡΙΟΥ 1  ΦΑΡΣΑΛΑ  403 00</v>
          </cell>
          <cell r="Q237" t="str">
            <v>2491023067</v>
          </cell>
          <cell r="R237" t="str">
            <v>053045719</v>
          </cell>
          <cell r="S237" t="str">
            <v>ΦΑΡΣΑΛΩΝ</v>
          </cell>
        </row>
        <row r="238">
          <cell r="A238">
            <v>237</v>
          </cell>
          <cell r="B238" t="str">
            <v>ΡΟΥΜΠΙΕΣ</v>
          </cell>
          <cell r="C238" t="str">
            <v>ΙΩΑΝΝΗΣ</v>
          </cell>
          <cell r="D238" t="str">
            <v>ΒΑΘΜΟΛΟΓΗΤΗΣ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 t="str">
            <v>ΒΑΣΙΛΕΙΟΣ</v>
          </cell>
          <cell r="P238" t="str">
            <v>ΚΥΠΡΟΥ 55  ΛΑΜΙΑ  351 00</v>
          </cell>
          <cell r="Q238" t="str">
            <v>2231039709</v>
          </cell>
          <cell r="R238" t="str">
            <v>015650588</v>
          </cell>
          <cell r="S238" t="str">
            <v>ΛΑΜΙΑΣ</v>
          </cell>
        </row>
        <row r="239">
          <cell r="A239">
            <v>238</v>
          </cell>
          <cell r="B239" t="str">
            <v>ΣΑΚΕΛΛΑΡΗΣ</v>
          </cell>
          <cell r="C239" t="str">
            <v>ΓΕΩΡΓΙΟΣ</v>
          </cell>
          <cell r="D239" t="str">
            <v>ΒΑΘΜΟΛΟΓΗΤΗΣ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 t="str">
            <v>ΠΑΝΑΓΙΩΤΗΣ</v>
          </cell>
          <cell r="P239" t="str">
            <v>ΔΗΜΟΚΡΙΤΟΥ 3  ΛΑΜΙΑ  351 00</v>
          </cell>
          <cell r="Q239" t="str">
            <v>2231035122</v>
          </cell>
          <cell r="R239" t="str">
            <v>024754443</v>
          </cell>
          <cell r="S239" t="str">
            <v>ΛΑΜΙΑΣ</v>
          </cell>
        </row>
        <row r="240">
          <cell r="A240">
            <v>239</v>
          </cell>
          <cell r="B240" t="str">
            <v>ΣΑΜΑΝΤΑΣ</v>
          </cell>
          <cell r="C240" t="str">
            <v>ΓΡΗΓΟΡΙΟΣ</v>
          </cell>
          <cell r="D240" t="str">
            <v>ΒΑΘΜΟΛΟΓΗΤΗΣ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 t="str">
            <v>ΑΘΑΝΑΣΙΟΣ</v>
          </cell>
          <cell r="P240" t="str">
            <v>ΕΥΘΥΜΙΑΔΗ 10  ΛΑΜΙΑ  351 00</v>
          </cell>
          <cell r="Q240" t="str">
            <v>2231020941</v>
          </cell>
          <cell r="R240" t="str">
            <v>025025834</v>
          </cell>
          <cell r="S240" t="str">
            <v>ΛΑΜΙΑΣ</v>
          </cell>
        </row>
        <row r="241">
          <cell r="A241">
            <v>240</v>
          </cell>
          <cell r="B241" t="str">
            <v>ΣΑΝΤΑΡΜΟΣ</v>
          </cell>
          <cell r="C241" t="str">
            <v>ΚΩΝ/ΝΟΣ</v>
          </cell>
          <cell r="D241" t="str">
            <v>ΒΑΘΜΟΛΟΓΗΤΗΣ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 t="str">
            <v>ΑΡΙΣΤΕΙΔΗΣ</v>
          </cell>
          <cell r="P241" t="str">
            <v>ΑΓΡΙΛΙΑ  ΛΑΜΙΑ  351 00</v>
          </cell>
          <cell r="Q241" t="str">
            <v>2231069109</v>
          </cell>
          <cell r="R241" t="str">
            <v>019909242</v>
          </cell>
          <cell r="S241" t="str">
            <v>ΛΑΜΙΑΣ</v>
          </cell>
        </row>
        <row r="242">
          <cell r="A242">
            <v>241</v>
          </cell>
          <cell r="B242" t="str">
            <v>ΣΚΑΡΜΟΥΤΣΟΣ</v>
          </cell>
          <cell r="C242" t="str">
            <v>ΑΘΑΝΑΣΙΟΣ</v>
          </cell>
          <cell r="D242" t="str">
            <v>ΒΑΘΜΟΛΟΓΗΤΗΣ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 t="str">
            <v>ΓΕΩΡΓΙΟΣ</v>
          </cell>
          <cell r="P242" t="str">
            <v>ΜΥΡΜΙΔΟΝΩΝ 34  ΛΑΜΙΑ  351 00</v>
          </cell>
          <cell r="Q242" t="str">
            <v>2231020445</v>
          </cell>
          <cell r="R242" t="str">
            <v>053379848</v>
          </cell>
          <cell r="S242" t="str">
            <v>ΛΑΜΙΑΣ</v>
          </cell>
        </row>
        <row r="243">
          <cell r="A243">
            <v>242</v>
          </cell>
          <cell r="B243" t="str">
            <v>ΣΠΑΘΑΡΑΣ</v>
          </cell>
          <cell r="C243" t="str">
            <v>ΔΗΜΗΤΡΙΟΣ</v>
          </cell>
          <cell r="D243" t="str">
            <v>ΒΑΘΜΟΛΟΓΗΤΗΣ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 t="str">
            <v>ΠΑΝΑΓΙΩΤΗΣ</v>
          </cell>
          <cell r="P243" t="str">
            <v>    </v>
          </cell>
          <cell r="Q243" t="str">
            <v/>
          </cell>
          <cell r="R243" t="str">
            <v>028609175</v>
          </cell>
          <cell r="S243" t="str">
            <v>ΛΑΜΙΑΣ</v>
          </cell>
        </row>
        <row r="244">
          <cell r="A244">
            <v>243</v>
          </cell>
          <cell r="B244" t="str">
            <v>ΣΠΑΘΟΥΛΑΣ</v>
          </cell>
          <cell r="C244" t="str">
            <v>ΕΥΑΓΓΕΛΟΣ</v>
          </cell>
          <cell r="D244" t="str">
            <v>ΒΑΘΜΟΛΟΓΗΤΗΣ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 t="str">
            <v>ΣΕΡΑΦΕΙΜ</v>
          </cell>
          <cell r="P244" t="str">
            <v>ΣΤΑΥΡΟΣ  ΛΑΜΙΑ  351 00</v>
          </cell>
          <cell r="Q244" t="str">
            <v>2231061429</v>
          </cell>
          <cell r="R244" t="str">
            <v>046503420</v>
          </cell>
          <cell r="S244" t="str">
            <v>ΛΑΜΙΑΣ</v>
          </cell>
        </row>
        <row r="245">
          <cell r="A245">
            <v>244</v>
          </cell>
          <cell r="B245" t="str">
            <v>ΣΤΑΜΟΥΛΙΑΣ</v>
          </cell>
          <cell r="C245" t="str">
            <v>ΠΑΝΑΓΙΩΤΗΣ</v>
          </cell>
          <cell r="D245" t="str">
            <v>ΒΑΘΜΟΛΟΓΗΤΗΣ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 t="str">
            <v>ΙΩΑΝΝΗΣ</v>
          </cell>
          <cell r="P245" t="str">
            <v>  Κ. ΤΙΘΟΡΕΑ  350 15</v>
          </cell>
          <cell r="Q245" t="str">
            <v>2234048631</v>
          </cell>
          <cell r="R245" t="str">
            <v>028390081</v>
          </cell>
          <cell r="S245" t="str">
            <v>ΑΜΦΙΚΛΕΙΑΣ</v>
          </cell>
        </row>
        <row r="246">
          <cell r="A246">
            <v>245</v>
          </cell>
          <cell r="B246" t="str">
            <v>ΣΤΑΥΡΟΜΗΤΡΟΥ</v>
          </cell>
          <cell r="C246" t="str">
            <v>ΣΤΥΛΙΑΝΗ</v>
          </cell>
          <cell r="D246" t="str">
            <v>ΒΑΘΜΟΛΟΓΗΤΗΣ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 t="str">
            <v>ΣΠΥΡΟΣ</v>
          </cell>
          <cell r="P246" t="str">
            <v>ΟΙΚ ΤΑΡΑΤΣΑΣ  ΛΑΜΙΑ  351 00</v>
          </cell>
          <cell r="Q246" t="str">
            <v>2231043081</v>
          </cell>
          <cell r="R246" t="str">
            <v>026736722</v>
          </cell>
          <cell r="S246" t="str">
            <v>ΛΑΜΙΑΣ</v>
          </cell>
        </row>
        <row r="247">
          <cell r="A247">
            <v>246</v>
          </cell>
          <cell r="B247" t="str">
            <v>ΣΤΑΥΡΟΥ</v>
          </cell>
          <cell r="C247" t="str">
            <v>ΠΕΤΡΟΣ</v>
          </cell>
          <cell r="D247" t="str">
            <v>ΒΑΘΜΟΛΟΓΗΤΗΣ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 t="str">
            <v>ΣΠΙΡΙΔΩΝΑΣ</v>
          </cell>
          <cell r="P247" t="str">
            <v>ΑΓΡΑΦΩΝ 10  ΛΑΜΙΑ  351 00</v>
          </cell>
          <cell r="Q247" t="str">
            <v>2231020590</v>
          </cell>
          <cell r="R247" t="str">
            <v>048093317</v>
          </cell>
          <cell r="S247" t="str">
            <v>ΛΑΜΙΑΣ</v>
          </cell>
        </row>
        <row r="248">
          <cell r="A248">
            <v>247</v>
          </cell>
          <cell r="B248" t="str">
            <v>ΣΤΕΦΑΝΗ</v>
          </cell>
          <cell r="C248" t="str">
            <v>ΚΩΝΣΤΑΝΤΙΑ</v>
          </cell>
          <cell r="D248" t="str">
            <v>ΒΑΘΜΟΛΟΓΗΤΗΣ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 t="str">
            <v>ΑΡΙΣΤΕΙΔΗΣ</v>
          </cell>
          <cell r="P248" t="str">
            <v>ΒΑΡΝΑΛΗ 11  ΛΑΜΙΑ  351 00</v>
          </cell>
          <cell r="Q248" t="str">
            <v>2231030311</v>
          </cell>
          <cell r="R248" t="str">
            <v>038044524</v>
          </cell>
          <cell r="S248" t="str">
            <v>ΛΑΜΙΑΣ</v>
          </cell>
        </row>
        <row r="249">
          <cell r="A249">
            <v>248</v>
          </cell>
          <cell r="B249" t="str">
            <v>ΣΤΡΙΦΤΑΡΑΣ</v>
          </cell>
          <cell r="C249" t="str">
            <v>ΒΑΣΙΛΕΙΟΣ</v>
          </cell>
          <cell r="D249" t="str">
            <v>ΒΑΘΜΟΛΟΓΗΤΗΣ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 t="str">
            <v>ΓΕΩΡΓΙΟΣ</v>
          </cell>
          <cell r="P249" t="str">
            <v>ΚΥΠΡΟΥ &amp; ΑΝΘΗΛΗΣ  ΛΑΜΙΑ  351 00</v>
          </cell>
          <cell r="Q249" t="str">
            <v>2231021948</v>
          </cell>
          <cell r="R249" t="str">
            <v>013137496</v>
          </cell>
          <cell r="S249" t="str">
            <v>ΛΑΜΙΑΣ</v>
          </cell>
        </row>
        <row r="250">
          <cell r="A250">
            <v>249</v>
          </cell>
          <cell r="B250" t="str">
            <v>ΣΥΚΙΩΤΗΣ</v>
          </cell>
          <cell r="C250" t="str">
            <v>ΑΠΟΣΤΟΛΟΣ</v>
          </cell>
          <cell r="D250" t="str">
            <v>ΒΑΘΜΟΛΟΓΗΤΗΣ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 t="str">
            <v>ΔΗΜΗΤΡΙΟΣ</v>
          </cell>
          <cell r="P250" t="str">
            <v>ΧΑΛΚΟΜΑΤΑΣ 26  ΛΑΜΙΑ  351 00</v>
          </cell>
          <cell r="Q250" t="str">
            <v>2231038420</v>
          </cell>
          <cell r="R250" t="str">
            <v>037023070</v>
          </cell>
          <cell r="S250" t="str">
            <v>ΛΑΜΙΑΣ</v>
          </cell>
        </row>
        <row r="251">
          <cell r="A251">
            <v>250</v>
          </cell>
          <cell r="B251" t="str">
            <v>ΤΕΜΠΕΛΗΣ</v>
          </cell>
          <cell r="C251" t="str">
            <v>ΕΥΣΤΑΘΙΟΣ</v>
          </cell>
          <cell r="D251" t="str">
            <v>ΒΑΘΜΟΛΟΓΗΤΗΣ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 t="str">
            <v>ΒΑΣΙΛΕΙΟΣ</v>
          </cell>
          <cell r="P251" t="str">
            <v>ΔΡΟΣΟΠΟΥΛΟΥ 30  ΛΑΜΙΑ  351 00</v>
          </cell>
          <cell r="Q251" t="str">
            <v>2231039634</v>
          </cell>
          <cell r="R251" t="str">
            <v>016926478</v>
          </cell>
          <cell r="S251" t="str">
            <v>ΛΑΜΙΑΣ</v>
          </cell>
        </row>
        <row r="252">
          <cell r="A252">
            <v>251</v>
          </cell>
          <cell r="B252" t="str">
            <v>ΤΕΜΠΕΛΗΣ</v>
          </cell>
          <cell r="C252" t="str">
            <v>ΝΙΚΟΛΑΟΣ</v>
          </cell>
          <cell r="D252" t="str">
            <v>ΒΑΘΜΟΛΟΓΗΤΗΣ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 t="str">
            <v>    </v>
          </cell>
          <cell r="Q252" t="str">
            <v/>
          </cell>
          <cell r="R252">
            <v>0</v>
          </cell>
          <cell r="S252">
            <v>0</v>
          </cell>
        </row>
        <row r="253">
          <cell r="A253">
            <v>252</v>
          </cell>
          <cell r="B253" t="str">
            <v>ΤΕΟΣ</v>
          </cell>
          <cell r="C253" t="str">
            <v>ΝΙΚΟΛΑΟΣ</v>
          </cell>
          <cell r="D253" t="str">
            <v>ΒΑΘΜΟΛΟΓΗΤΗΣ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 t="str">
            <v>ΑΝΤΩΝΙΟΣ</v>
          </cell>
          <cell r="P253" t="str">
            <v>ΤΣΙΡΙΜΩΚΟΥ 4  ΛΑΜΙΑ  351 00</v>
          </cell>
          <cell r="Q253" t="str">
            <v>2231035095</v>
          </cell>
          <cell r="R253" t="str">
            <v>025777560</v>
          </cell>
          <cell r="S253" t="str">
            <v>ΛΑΜΙΑΣ</v>
          </cell>
        </row>
        <row r="254">
          <cell r="A254">
            <v>253</v>
          </cell>
          <cell r="B254" t="str">
            <v>ΤΖΙΑΖΑ</v>
          </cell>
          <cell r="C254" t="str">
            <v>ΑΘΗΝΑ</v>
          </cell>
          <cell r="D254" t="str">
            <v>ΒΑΘΜΟΛΟΓΗΤΗΣ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 t="str">
            <v>ΑΧΙΛΛΕΑΣ</v>
          </cell>
          <cell r="P254" t="str">
            <v>Α. ΔΗΜΗΤΡΙΑΔΟΥ 5  ΛΑΜΙΑ  351 00</v>
          </cell>
          <cell r="Q254" t="str">
            <v>2231025329</v>
          </cell>
          <cell r="R254" t="str">
            <v>064723160</v>
          </cell>
          <cell r="S254" t="str">
            <v>ΛΑΜΙΑΣ</v>
          </cell>
        </row>
        <row r="255">
          <cell r="A255">
            <v>254</v>
          </cell>
          <cell r="B255" t="str">
            <v>ΤΖΙΝΑΒΟΥ</v>
          </cell>
          <cell r="C255" t="str">
            <v>ΑΛΕΞΑΝΔΡΑ</v>
          </cell>
          <cell r="D255" t="str">
            <v>ΒΑΘΜΟΛΟΓΗΤΗΣ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str">
            <v>ΙΩΑΝΝΗΣ</v>
          </cell>
          <cell r="P255" t="str">
            <v>Σ.Σ. ΛΙΑΝΟΚΛΑΔΙΟΥ  ΛΑΜΙΑ  351 00</v>
          </cell>
          <cell r="Q255" t="str">
            <v>2231061103</v>
          </cell>
          <cell r="R255" t="str">
            <v>117667674</v>
          </cell>
          <cell r="S255" t="str">
            <v>ΛΑΜΙΑΣ</v>
          </cell>
        </row>
        <row r="256">
          <cell r="A256">
            <v>255</v>
          </cell>
          <cell r="B256" t="str">
            <v>ΤΖΩΡΤΖΟΠΟΥΛΟΣ</v>
          </cell>
          <cell r="C256" t="str">
            <v>ΔΗΜΗΤΡΙΟΣ</v>
          </cell>
          <cell r="D256" t="str">
            <v>ΒΑΘΜΟΛΟΓΗΤΗΣ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ΠΑΝΤΕΛΗΣ</v>
          </cell>
          <cell r="P256" t="str">
            <v>ΦΡΑΝΤΖΗ 7  ΛΑΜΙΑ  351 00</v>
          </cell>
          <cell r="Q256" t="str">
            <v>2231042726</v>
          </cell>
          <cell r="R256" t="str">
            <v>037432326</v>
          </cell>
          <cell r="S256" t="str">
            <v>ΛΑΜΙΑΣ</v>
          </cell>
        </row>
        <row r="257">
          <cell r="A257">
            <v>256</v>
          </cell>
          <cell r="B257" t="str">
            <v>ΤΟΥΡΛΑΚΗΣ</v>
          </cell>
          <cell r="C257" t="str">
            <v>ΒΑΣΙΛΕΙΟΣ</v>
          </cell>
          <cell r="D257" t="str">
            <v>ΒΑΘΜΟΛΟΓΗΤΗΣ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str">
            <v>ΙΩΑΝΝΗΣ</v>
          </cell>
          <cell r="P257" t="str">
            <v>  ΜΑΚΡΗ  350 11</v>
          </cell>
          <cell r="Q257" t="str">
            <v>2236022632</v>
          </cell>
          <cell r="R257" t="str">
            <v>020075707</v>
          </cell>
          <cell r="S257" t="str">
            <v>ΜΑΚΡΑΚΩΜΗΣ</v>
          </cell>
        </row>
        <row r="258">
          <cell r="A258">
            <v>257</v>
          </cell>
          <cell r="B258" t="str">
            <v>ΤΡΑΣΤΕΛΗΣ</v>
          </cell>
          <cell r="C258" t="str">
            <v>ΝΙΚΟΛΑΟΣ</v>
          </cell>
          <cell r="D258" t="str">
            <v>ΒΑΘΜΟΛΟΓΗΤΗΣ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str">
            <v>ΣΠΥΡΙΔΩΝ</v>
          </cell>
          <cell r="P258" t="str">
            <v>ΕΛΙΚΩΝΟΣ 12  ΛΑΜΙΑ  351 00</v>
          </cell>
          <cell r="Q258" t="str">
            <v>2231039090</v>
          </cell>
          <cell r="R258" t="str">
            <v>017472660</v>
          </cell>
          <cell r="S258" t="str">
            <v>ΛΑΜΙΑΣ</v>
          </cell>
        </row>
        <row r="259">
          <cell r="A259">
            <v>258</v>
          </cell>
          <cell r="B259" t="str">
            <v>ΤΡΙΑΝΤΑΦΥΛΛΟΠΟΥΛΟΥ</v>
          </cell>
          <cell r="C259" t="str">
            <v>ΧΡΙΣΤΙΝΑ</v>
          </cell>
          <cell r="D259" t="str">
            <v>ΒΑΘΜΟΛΟΓΗΤΗΣ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 t="str">
            <v>ΔΗΜΗΤΡΙΟΣ</v>
          </cell>
          <cell r="P259" t="str">
            <v>ΜΑΚΡΟΠΟΥΛΟΥ 86  ΛΑΜΙΑ  351 00</v>
          </cell>
          <cell r="Q259" t="str">
            <v>2231023645</v>
          </cell>
          <cell r="R259" t="str">
            <v>055833420</v>
          </cell>
          <cell r="S259" t="str">
            <v>ΛΑΜΙΑΣ</v>
          </cell>
        </row>
        <row r="260">
          <cell r="A260">
            <v>259</v>
          </cell>
          <cell r="B260" t="str">
            <v>ΤΡΙΑΝΤΑΦΥΛΛΟΥ</v>
          </cell>
          <cell r="C260" t="str">
            <v>ΤΡΙΑΝΤΑΦΥΛΛΟΣ</v>
          </cell>
          <cell r="D260" t="str">
            <v>ΒΑΘΜΟΛΟΓΗΤΗΣ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 t="str">
            <v>ΙΩΑΝΝΗΣ</v>
          </cell>
          <cell r="P260" t="str">
            <v>ΚΑΠΟΔΙΣΤΡΙΟΥ 20  ΛΑΜΙΑ  351 00</v>
          </cell>
          <cell r="Q260" t="str">
            <v>2231022810</v>
          </cell>
          <cell r="R260" t="str">
            <v>027888475</v>
          </cell>
          <cell r="S260" t="str">
            <v>ΛΑΜΙΑΣ</v>
          </cell>
        </row>
        <row r="261">
          <cell r="A261">
            <v>260</v>
          </cell>
          <cell r="B261" t="str">
            <v>ΤΡΟΥΛΛΙΝΟΥ</v>
          </cell>
          <cell r="C261" t="str">
            <v>ΧΡΥΣΗ</v>
          </cell>
          <cell r="D261" t="str">
            <v>ΒΑΘΜΟΛΟΓΗΤΗΣ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 t="str">
            <v>ΗΛΙΑΣ</v>
          </cell>
          <cell r="P261" t="str">
            <v>ΠΛ.ΔΗΜΟΚΡΑΤΙΑΣ 1 ΚΑΛΥΒΙΑ  ΛΑΜΙΑ  351 00</v>
          </cell>
          <cell r="Q261" t="str">
            <v>2231028737</v>
          </cell>
          <cell r="R261" t="str">
            <v>130566857</v>
          </cell>
          <cell r="S261" t="str">
            <v>ΛΑΜΙΑΣ</v>
          </cell>
        </row>
        <row r="262">
          <cell r="A262">
            <v>261</v>
          </cell>
          <cell r="B262" t="str">
            <v>ΤΡΟΥΠΑ</v>
          </cell>
          <cell r="C262" t="str">
            <v>ΣΟΦΙΑ</v>
          </cell>
          <cell r="D262" t="str">
            <v>ΒΑΘΜΟΛΟΓΗΤΗΣ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 t="str">
            <v>ΚΩΝ/ΝΟΣ</v>
          </cell>
          <cell r="P262" t="str">
            <v>ΑΧΙΛΛΕΩΣ 7  Κ. ΒΟΥΡΛΑ  350 08</v>
          </cell>
          <cell r="Q262" t="str">
            <v>2235022409</v>
          </cell>
          <cell r="R262" t="str">
            <v>030291909</v>
          </cell>
          <cell r="S262" t="str">
            <v>ΛΑΜΙΑΣ</v>
          </cell>
        </row>
        <row r="263">
          <cell r="A263">
            <v>262</v>
          </cell>
          <cell r="B263" t="str">
            <v>ΤΡΩΓΑΔΗΣ</v>
          </cell>
          <cell r="C263" t="str">
            <v>ΝΙΚΟΛΑΟΣ</v>
          </cell>
          <cell r="D263" t="str">
            <v>ΒΑΘΜΟΛΟΓΗΤΗΣ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 t="str">
            <v>ΚΩΝ/ΝΟΣ</v>
          </cell>
          <cell r="P263" t="str">
            <v>ΕΚΚΛΗΣΙΩΝ 34  ΛΑΜΙΑ  351 00</v>
          </cell>
          <cell r="Q263" t="str">
            <v>2231022040</v>
          </cell>
          <cell r="R263" t="str">
            <v>013218235</v>
          </cell>
          <cell r="S263" t="str">
            <v>ΛΑΜΙΑΣ</v>
          </cell>
        </row>
        <row r="264">
          <cell r="A264">
            <v>263</v>
          </cell>
          <cell r="B264" t="str">
            <v>ΤΣΑΚΜΑΚΗΣ</v>
          </cell>
          <cell r="C264" t="str">
            <v>ΑΝΕΣΤΗΣ</v>
          </cell>
          <cell r="D264" t="str">
            <v>ΒΑΘΜΟΛΟΓΗΤΗΣ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 t="str">
            <v>ΧΡΗΣΤΟΣ</v>
          </cell>
          <cell r="P264" t="str">
            <v>ΚΥΠΡΟΥ 82  ΛΑΜΙΑ  351 00</v>
          </cell>
          <cell r="Q264" t="str">
            <v>2231032312</v>
          </cell>
          <cell r="R264" t="str">
            <v>016926510</v>
          </cell>
          <cell r="S264" t="str">
            <v>ΛΑΜΙΑΣ</v>
          </cell>
        </row>
        <row r="265">
          <cell r="A265">
            <v>264</v>
          </cell>
          <cell r="B265" t="str">
            <v>ΤΣΑΚΟΥΡΙΔΟΥ</v>
          </cell>
          <cell r="C265" t="str">
            <v>ΟΛΓΑ</v>
          </cell>
          <cell r="D265" t="str">
            <v>ΒΑΘΜΟΛΟΓΗΤΗΣ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 t="str">
            <v>ΝΙΚΟΛΑΟΣ</v>
          </cell>
          <cell r="P265" t="str">
            <v>Μ. ΜΠΟΤΣΑΡΗ 21  ΛΑΜΙΑ  351 00</v>
          </cell>
          <cell r="Q265" t="str">
            <v>2231022612</v>
          </cell>
          <cell r="R265" t="str">
            <v>101938472</v>
          </cell>
          <cell r="S265" t="str">
            <v>ΛΑΜΙΑΣ</v>
          </cell>
        </row>
        <row r="266">
          <cell r="A266">
            <v>265</v>
          </cell>
          <cell r="B266" t="str">
            <v>ΤΣΑΝΤΖΑΛΗ</v>
          </cell>
          <cell r="C266" t="str">
            <v>ΖΩΗ</v>
          </cell>
          <cell r="D266" t="str">
            <v>ΒΑΘΜΟΛΟΓΗΤΗΣ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 t="str">
            <v>ΔΗΜΗΤΡΙΟΣ</v>
          </cell>
          <cell r="P266" t="str">
            <v>ΑΔΑΝΩΝ 9  ΛΑΜΙΑ  351 00</v>
          </cell>
          <cell r="Q266" t="str">
            <v>2210550976</v>
          </cell>
          <cell r="R266" t="str">
            <v>057958585</v>
          </cell>
          <cell r="S266" t="str">
            <v>ΛΑΜΙΑΣ</v>
          </cell>
        </row>
        <row r="267">
          <cell r="A267">
            <v>266</v>
          </cell>
          <cell r="B267" t="str">
            <v>ΤΣΑΠΑΛΗ</v>
          </cell>
          <cell r="C267" t="str">
            <v>ΕΛΕΝΗ</v>
          </cell>
          <cell r="D267" t="str">
            <v>ΒΑΘΜΟΛΟΓΗΤΗΣ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 t="str">
            <v>ΑΝΑΡΓΥΡΟΣ</v>
          </cell>
          <cell r="P267" t="str">
            <v>Μ. ΑΛΕΞΑΝΔΡΟΥ 24  ΑΤΑΛΑΝΤΗ  352 00</v>
          </cell>
          <cell r="Q267" t="str">
            <v>2233022092</v>
          </cell>
          <cell r="R267" t="str">
            <v>028676962</v>
          </cell>
          <cell r="S267" t="str">
            <v>ΑΤΑΛΑΝΤΗΣ</v>
          </cell>
        </row>
        <row r="268">
          <cell r="A268">
            <v>267</v>
          </cell>
          <cell r="B268" t="str">
            <v>ΤΣΑΦΟΥΤΗΣ</v>
          </cell>
          <cell r="C268" t="str">
            <v>ΓΕΩΡΓΙΟΣ</v>
          </cell>
          <cell r="D268" t="str">
            <v>ΒΑΘΜΟΛΟΓΗΤΗΣ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 t="str">
            <v>ΒΑΣΙΛΕΙΟΣ</v>
          </cell>
          <cell r="P268" t="str">
            <v>ΚΑΡΠΑΘΟΥ 16  ΛΑΜΙΑ  351 00</v>
          </cell>
          <cell r="Q268" t="str">
            <v>2231021687</v>
          </cell>
          <cell r="R268" t="str">
            <v>022757173</v>
          </cell>
          <cell r="S268" t="str">
            <v>ΛΑΜΙΑΣ</v>
          </cell>
        </row>
        <row r="269">
          <cell r="A269">
            <v>268</v>
          </cell>
          <cell r="B269" t="str">
            <v>ΤΣΕΚΕΣ</v>
          </cell>
          <cell r="C269" t="str">
            <v>ΔΗΜΗΤΡΙΟΣ</v>
          </cell>
          <cell r="D269" t="str">
            <v>ΒΑΘΜΟΛΟΓΗΤΗΣ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 t="str">
            <v>    </v>
          </cell>
          <cell r="Q269" t="str">
            <v/>
          </cell>
          <cell r="R269">
            <v>0</v>
          </cell>
          <cell r="S269">
            <v>0</v>
          </cell>
        </row>
        <row r="270">
          <cell r="A270">
            <v>269</v>
          </cell>
          <cell r="B270" t="str">
            <v>ΤΣΕΚΟΥΡΑΣ</v>
          </cell>
          <cell r="C270" t="str">
            <v>ΗΛΙΑΣ</v>
          </cell>
          <cell r="D270" t="str">
            <v>ΒΑΘΜΟΛΟΓΗΤΗΣ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 t="str">
            <v>ΕΥΑΓΓΕΛΟΣ</v>
          </cell>
          <cell r="P270" t="str">
            <v>Ι. ΠΑΠΑΝΔΡΕΟΥ 8  ΛΑΜΙΑ  351 00</v>
          </cell>
          <cell r="Q270" t="str">
            <v>2231025287</v>
          </cell>
          <cell r="R270" t="str">
            <v>035159672</v>
          </cell>
          <cell r="S270" t="str">
            <v>ΛΑΜΙΑΣ</v>
          </cell>
        </row>
        <row r="271">
          <cell r="A271">
            <v>270</v>
          </cell>
          <cell r="B271" t="str">
            <v>ΤΣΕΛΙΟΣ</v>
          </cell>
          <cell r="C271" t="str">
            <v>ΚΩΝ/ΝΟΣ</v>
          </cell>
          <cell r="D271" t="str">
            <v>ΒΑΘΜΟΛΟΓΗΤΗΣ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 t="str">
            <v>ΧΡΗΣΤΟΣ</v>
          </cell>
          <cell r="P271" t="str">
            <v>Μ. ΜΠΟΤΣΑΡΗ 27  ΛΑΜΙΑ  351 00</v>
          </cell>
          <cell r="Q271" t="str">
            <v>2231035189</v>
          </cell>
          <cell r="R271" t="str">
            <v>019468597</v>
          </cell>
          <cell r="S271" t="str">
            <v>ΛΑΜΙΑΣ</v>
          </cell>
        </row>
        <row r="272">
          <cell r="A272">
            <v>271</v>
          </cell>
          <cell r="B272" t="str">
            <v>ΤΣΙΑΧΡΗΣ</v>
          </cell>
          <cell r="C272" t="str">
            <v>ΗΛΙΑΣ</v>
          </cell>
          <cell r="D272" t="str">
            <v>ΒΑΘΜΟΛΟΓΗΤΗΣ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 t="str">
            <v>ΑΝΤΩΝΙΟΣ</v>
          </cell>
          <cell r="P272" t="str">
            <v>ΜΗΤΡΟΠ.ΑΜΒΡΟΣΙΟΥ 2  ΛΑΜΙΑ  351 00</v>
          </cell>
          <cell r="Q272" t="str">
            <v>2231030148</v>
          </cell>
          <cell r="R272" t="str">
            <v>017472738</v>
          </cell>
          <cell r="S272" t="str">
            <v>ΛΑΜΙΑΣ</v>
          </cell>
        </row>
        <row r="273">
          <cell r="A273">
            <v>272</v>
          </cell>
          <cell r="B273" t="str">
            <v>ΤΣΙΓΓΕΛΗΣ</v>
          </cell>
          <cell r="C273" t="str">
            <v>ΓΕΩΡΓΙΟΣ</v>
          </cell>
          <cell r="D273" t="str">
            <v>ΒΑΘΜΟΛΟΓΗΤΗΣ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 t="str">
            <v>ΑΘΑΝΑΣΙΟΣ</v>
          </cell>
          <cell r="P273" t="str">
            <v>ΓΟΡΓΟΠΟΤΑΜΟΥ 17Β  ΛΑΜΙΑ  351 00</v>
          </cell>
          <cell r="Q273" t="str">
            <v>2231046620</v>
          </cell>
          <cell r="R273" t="str">
            <v>045038010</v>
          </cell>
          <cell r="S273" t="str">
            <v>ΛΑΜΙΑΣ</v>
          </cell>
        </row>
        <row r="274">
          <cell r="A274">
            <v>273</v>
          </cell>
          <cell r="B274" t="str">
            <v>ΤΣΙΛΙΓΚΙΡΗ</v>
          </cell>
          <cell r="C274" t="str">
            <v>ΓΕΩΡΓΙΑ</v>
          </cell>
          <cell r="D274" t="str">
            <v>ΒΑΘΜΟΛΟΓΗΤΗΣ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 t="str">
            <v>ΙΩΑΝΝΗΣ</v>
          </cell>
          <cell r="P274" t="str">
            <v>    </v>
          </cell>
          <cell r="Q274" t="str">
            <v/>
          </cell>
          <cell r="R274" t="str">
            <v>136850818</v>
          </cell>
          <cell r="S274" t="str">
            <v/>
          </cell>
        </row>
        <row r="275">
          <cell r="A275">
            <v>274</v>
          </cell>
          <cell r="B275" t="str">
            <v>ΤΣΙΜΕΚΗ</v>
          </cell>
          <cell r="C275" t="str">
            <v>ΖΑΦΕΙΡΑ</v>
          </cell>
          <cell r="D275" t="str">
            <v>ΒΑΘΜΟΛΟΓΗΤΗΣ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 t="str">
            <v>ΑΘΑΝΑΣΙΟΣ</v>
          </cell>
          <cell r="P275" t="str">
            <v>ΚΥΠΡΟΥ 104  ΛΑΜΙΑ  351 00</v>
          </cell>
          <cell r="Q275" t="str">
            <v>2231044577</v>
          </cell>
          <cell r="R275" t="str">
            <v>028913204</v>
          </cell>
          <cell r="S275" t="str">
            <v>ΛΑΜΙΑΣ</v>
          </cell>
        </row>
        <row r="276">
          <cell r="A276">
            <v>275</v>
          </cell>
          <cell r="B276" t="str">
            <v>ΤΣΙΟΥΜΑ-ΚΑΛΑΜΠΟΚΑ</v>
          </cell>
          <cell r="C276" t="str">
            <v>ΠΑΝΑΓΙΩΤΑ</v>
          </cell>
          <cell r="D276" t="str">
            <v>ΒΑΘΜΟΛΟΓΗΤΗΣ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 t="str">
            <v>ΑΝΕΣΤΗΣ</v>
          </cell>
          <cell r="P276" t="str">
            <v>ΦΟΙΝΙΚΟΣ 4  ΛΑΜΙΑ  351 00</v>
          </cell>
          <cell r="Q276" t="str">
            <v>2231047945</v>
          </cell>
          <cell r="R276" t="str">
            <v>142366906</v>
          </cell>
          <cell r="S276" t="str">
            <v>ΛΑΜΙΑΣ</v>
          </cell>
        </row>
        <row r="277">
          <cell r="A277">
            <v>276</v>
          </cell>
          <cell r="B277" t="str">
            <v>ΤΣΙΤΣΙΜΠΗΣ</v>
          </cell>
          <cell r="C277" t="str">
            <v>ΒΑΣΙΛΗΣ</v>
          </cell>
          <cell r="D277" t="str">
            <v>ΒΑΘΜΟΛΟΓΗΤΗΣ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ΗΛΙΑΣ</v>
          </cell>
          <cell r="P277" t="str">
            <v>ΛΕΩΣΘΕΝΟΥΣ 19Β  ΛΑΜΙΑ  351 00</v>
          </cell>
          <cell r="Q277" t="str">
            <v>2231044644</v>
          </cell>
          <cell r="R277" t="str">
            <v>042415164</v>
          </cell>
          <cell r="S277" t="str">
            <v>ΛΑΜΙΑΣ</v>
          </cell>
        </row>
        <row r="278">
          <cell r="A278">
            <v>277</v>
          </cell>
          <cell r="B278" t="str">
            <v>ΤΣΟΛΑΣ</v>
          </cell>
          <cell r="C278" t="str">
            <v>ΣΤΑΜΑΤΙΟΣ</v>
          </cell>
          <cell r="D278" t="str">
            <v>ΒΑΘΜΟΛΟΓΗΤΗΣ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 t="str">
            <v>ΓΕΩΡΓΙΟΣ</v>
          </cell>
          <cell r="P278" t="str">
            <v>ΛΕΔΟΝΤΟΣ 4  Κ. ΤΙΘΟΡΕΑ  350 15</v>
          </cell>
          <cell r="Q278" t="str">
            <v>2234049851</v>
          </cell>
          <cell r="R278" t="str">
            <v>029539406</v>
          </cell>
          <cell r="S278" t="str">
            <v>ΑΜΦΙΚΛΕΙΑΣ</v>
          </cell>
        </row>
        <row r="279">
          <cell r="A279">
            <v>278</v>
          </cell>
          <cell r="B279" t="str">
            <v>ΤΣΟΤΟΥΛΙΔΗΣ</v>
          </cell>
          <cell r="C279" t="str">
            <v>ΛΑΖΑΡΟΣ</v>
          </cell>
          <cell r="D279" t="str">
            <v>ΒΑΘΜΟΛΟΓΗΤΗΣ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 t="str">
            <v>ΣΑΒΒΑΣ</v>
          </cell>
          <cell r="P279" t="str">
            <v>ΕΣΛΙΝ 35  ΛΑΜΙΑ  351 00</v>
          </cell>
          <cell r="Q279" t="str">
            <v>2231027232</v>
          </cell>
          <cell r="R279" t="str">
            <v>020820195</v>
          </cell>
          <cell r="S279" t="str">
            <v>ΛΑΜΙΑΣ</v>
          </cell>
        </row>
        <row r="280">
          <cell r="A280">
            <v>279</v>
          </cell>
          <cell r="B280" t="str">
            <v>ΤΣΟΤΟΥΛΙΔΗΣ</v>
          </cell>
          <cell r="C280" t="str">
            <v>ΝΙΚΟΛΑΟΣ</v>
          </cell>
          <cell r="D280" t="str">
            <v>ΒΑΘΜΟΛΟΓΗΤΗΣ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 t="str">
            <v>ΣΑΒΒΑΣ</v>
          </cell>
          <cell r="P280" t="str">
            <v>ΦΡΑΝΤΖΗ 44Α  ΛΑΜΙΑ  351 00</v>
          </cell>
          <cell r="Q280" t="str">
            <v>2231032693</v>
          </cell>
          <cell r="R280" t="str">
            <v>024482840</v>
          </cell>
          <cell r="S280" t="str">
            <v>ΛΑΜΙΑΣ</v>
          </cell>
        </row>
        <row r="281">
          <cell r="A281">
            <v>280</v>
          </cell>
          <cell r="B281" t="str">
            <v>ΦΑΦΟΥΤΗΣ</v>
          </cell>
          <cell r="C281" t="str">
            <v>ΑΘΑΝΑΣΙΟΣ</v>
          </cell>
          <cell r="D281" t="str">
            <v>ΒΑΘΜΟΛΟΓΗΤΗΣ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str">
            <v>ΗΛΙΑΣ</v>
          </cell>
          <cell r="P281" t="str">
            <v>ΤΑΝΑΓΡΑΣ 12  ΛΑΜΙΑ  351 00</v>
          </cell>
          <cell r="Q281" t="str">
            <v>2231026640</v>
          </cell>
          <cell r="R281" t="str">
            <v>020939538</v>
          </cell>
          <cell r="S281" t="str">
            <v>ΛΑΜΙΑΣ</v>
          </cell>
        </row>
        <row r="282">
          <cell r="A282">
            <v>281</v>
          </cell>
          <cell r="B282" t="str">
            <v>ΦΛΕΓΓΑ</v>
          </cell>
          <cell r="C282" t="str">
            <v>ΕΥΑΓΓΕΛΙΑ</v>
          </cell>
          <cell r="D282" t="str">
            <v>ΒΑΘΜΟΛΟΓΗΤΗΣ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 t="str">
            <v>ΘΕΟΦΑΝΗΣ</v>
          </cell>
          <cell r="P282" t="str">
            <v>ΑΘΗΝΑΣ  ΣΤΥΛΙΔΑ  353 00</v>
          </cell>
          <cell r="Q282" t="str">
            <v>2238022773</v>
          </cell>
          <cell r="R282" t="str">
            <v>032557392</v>
          </cell>
          <cell r="S282" t="str">
            <v>ΣΤΥΛΙΔΑΣ</v>
          </cell>
        </row>
        <row r="283">
          <cell r="A283">
            <v>282</v>
          </cell>
          <cell r="B283" t="str">
            <v>ΦΛΩΡΟΥ</v>
          </cell>
          <cell r="C283" t="str">
            <v>ΑΘΗΝΑ</v>
          </cell>
          <cell r="D283" t="str">
            <v>ΒΑΘΜΟΛΟΓΗΤΗΣ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 t="str">
            <v>ΔΗΜΗΤΡΙΟΣ</v>
          </cell>
          <cell r="P283" t="str">
            <v>ΑΓ ΝΙΚΟΛΑΟΥ 11  ΛΑΜΙΑ  351 00</v>
          </cell>
          <cell r="Q283" t="str">
            <v>2231022728</v>
          </cell>
          <cell r="R283" t="str">
            <v>065353627</v>
          </cell>
          <cell r="S283" t="str">
            <v>ΛΑΜΙΑΣ</v>
          </cell>
        </row>
        <row r="284">
          <cell r="A284">
            <v>283</v>
          </cell>
          <cell r="B284" t="str">
            <v>ΦΟΥΡΑΔΟΥΛΑΣ</v>
          </cell>
          <cell r="C284" t="str">
            <v>ΑΘΑΝΑΣΙΟΣ</v>
          </cell>
          <cell r="D284" t="str">
            <v>ΒΑΘΜΟΛΟΓΗΤΗΣ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str">
            <v>ΦΩΤΙΟΣ</v>
          </cell>
          <cell r="P284" t="str">
            <v>ΣΚΟΥΦΑ 65-67  ΠΕΤΡΟΥΠΟΛΗ -ΑΤΤΙΚΗΣ  132 31</v>
          </cell>
          <cell r="Q284" t="str">
            <v>2105061709</v>
          </cell>
          <cell r="R284" t="str">
            <v>046265321</v>
          </cell>
          <cell r="S284" t="str">
            <v>ΑΙΓΑΛΕΩ</v>
          </cell>
        </row>
        <row r="285">
          <cell r="A285">
            <v>284</v>
          </cell>
          <cell r="B285" t="str">
            <v>ΦΡΑΓΚΟΣ</v>
          </cell>
          <cell r="C285" t="str">
            <v>ΔΗΜΗΤΡΙΟΣ</v>
          </cell>
          <cell r="D285" t="str">
            <v>ΒΑΘΜΟΛΟΓΗΤΗΣ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 t="str">
            <v>ΑΘΑΝΑΣΙΟΣ</v>
          </cell>
          <cell r="P285" t="str">
            <v>ΑΣΚΛΗΠΙΟΥ 3Α  ΛΑΜΙΑ  351 00</v>
          </cell>
          <cell r="Q285" t="str">
            <v>2231021972</v>
          </cell>
          <cell r="R285" t="str">
            <v>050043493</v>
          </cell>
          <cell r="S285" t="str">
            <v>ΛΑΜΙΑΣ</v>
          </cell>
        </row>
        <row r="286">
          <cell r="A286">
            <v>285</v>
          </cell>
          <cell r="B286" t="str">
            <v>ΦΡΑΓΚΟΣ</v>
          </cell>
          <cell r="C286" t="str">
            <v>ΚΩΝ/ΝΟΣ</v>
          </cell>
          <cell r="D286" t="str">
            <v>ΒΑΘΜΟΛΟΓΗΤΗΣ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 t="str">
            <v>ΘΕΟΔΩΡΟΣ</v>
          </cell>
          <cell r="P286" t="str">
            <v>ΠΑΤΡΟΚΛΟΥ 32  ΛΑΜΙΑ  351 00</v>
          </cell>
          <cell r="Q286" t="str">
            <v>2231046249</v>
          </cell>
          <cell r="R286" t="str">
            <v>039077123</v>
          </cell>
          <cell r="S286" t="str">
            <v>ΛΑΜΙΑΣ</v>
          </cell>
        </row>
        <row r="287">
          <cell r="A287">
            <v>286</v>
          </cell>
          <cell r="B287" t="str">
            <v>ΦΡΑΓΚΟΣ</v>
          </cell>
          <cell r="C287" t="str">
            <v>ΚΩΝ-ΝΟΣ</v>
          </cell>
          <cell r="D287" t="str">
            <v>ΒΑΘΜΟΛΟΓΗΤΗΣ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 t="str">
            <v>ΔΗΜΗΤΡΙΟΣ</v>
          </cell>
          <cell r="P287" t="str">
            <v>Θ ΑΘΑΝΑΣΙΟΥ 11  ΣΤΥΛΙΔΑ  353 00</v>
          </cell>
          <cell r="Q287" t="str">
            <v>22380 2209</v>
          </cell>
          <cell r="R287" t="str">
            <v>012162262</v>
          </cell>
          <cell r="S287" t="str">
            <v>ΣΤΥΛΙΔΑΣ</v>
          </cell>
        </row>
        <row r="288">
          <cell r="A288">
            <v>287</v>
          </cell>
          <cell r="B288" t="str">
            <v>ΧΑΛΒΑΝΤΖΗΣ</v>
          </cell>
          <cell r="C288" t="str">
            <v>ΓΕΩΡΓΙΟΣ</v>
          </cell>
          <cell r="D288" t="str">
            <v>ΒΑΘΜΟΛΟΓΗΤΗΣ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 t="str">
            <v>ΑΡΙΣΤΕΙΔΗΣ</v>
          </cell>
          <cell r="P288" t="str">
            <v>ΠΕΡΡΑΙΒΟΥ 19  ΛΑΜΙΑ  351 00</v>
          </cell>
          <cell r="Q288" t="str">
            <v>2231032176</v>
          </cell>
          <cell r="R288" t="str">
            <v>024483036</v>
          </cell>
          <cell r="S288" t="str">
            <v>ΛΑΜΙΑΣ</v>
          </cell>
        </row>
        <row r="289">
          <cell r="A289">
            <v>288</v>
          </cell>
          <cell r="B289" t="str">
            <v>ΧΑΜΗΛΟΣ</v>
          </cell>
          <cell r="C289" t="str">
            <v>ΚΩΝΣΤΑΝΤΙΝΟΣ</v>
          </cell>
          <cell r="D289" t="str">
            <v>ΒΑΘΜΟΛΟΓΗΤΗΣ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 t="str">
            <v>ΔΗΜΗΤΡΙΟΣ</v>
          </cell>
          <cell r="P289" t="str">
            <v>ΒΑΡΝΑΛΗ 15  ΛΑΜΙΑ  351 00</v>
          </cell>
          <cell r="Q289" t="str">
            <v>2231031881</v>
          </cell>
          <cell r="R289" t="str">
            <v>046783984</v>
          </cell>
          <cell r="S289" t="str">
            <v>ΛΑΜΙΑΣ</v>
          </cell>
        </row>
        <row r="290">
          <cell r="A290">
            <v>289</v>
          </cell>
          <cell r="B290" t="str">
            <v>ΧΑΝΗΣ</v>
          </cell>
          <cell r="C290" t="str">
            <v>ΠΑΝΑΓΙΩΤΗΣ</v>
          </cell>
          <cell r="D290" t="str">
            <v>ΒΑΘΜΟΛΟΓΗΤΗΣ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 t="str">
            <v>ΒΑΙΟΣ</v>
          </cell>
          <cell r="P290" t="str">
            <v>ΠΑΤΡΟΚΛΟΥ 34  ΛΑΜΙΑ  351 00</v>
          </cell>
          <cell r="Q290" t="str">
            <v>2231028819</v>
          </cell>
          <cell r="R290" t="str">
            <v>014410990</v>
          </cell>
          <cell r="S290" t="str">
            <v>ΛΑΜΙΑΣ</v>
          </cell>
        </row>
        <row r="291">
          <cell r="A291">
            <v>290</v>
          </cell>
          <cell r="B291" t="str">
            <v>ΧΑΡΑΥΓΗΣ</v>
          </cell>
          <cell r="C291" t="str">
            <v>ΒΑΣΙΛΕΙΟΣ</v>
          </cell>
          <cell r="D291" t="str">
            <v>ΒΑΘΜΟΛΟΓΗΤΗΣ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 t="str">
            <v>ΔΗΜΗΤΡΙΟΣ</v>
          </cell>
          <cell r="P291" t="str">
            <v>ΕΣΛΙΝ 27  ΛΑΜΙΑ  351 00</v>
          </cell>
          <cell r="Q291" t="str">
            <v>2231021139</v>
          </cell>
          <cell r="R291" t="str">
            <v>010621291</v>
          </cell>
          <cell r="S291" t="str">
            <v>ΛΑΜΙΑΣ</v>
          </cell>
        </row>
        <row r="292">
          <cell r="A292">
            <v>291</v>
          </cell>
          <cell r="B292" t="str">
            <v>ΧΑΣΙΩΤΗΣ</v>
          </cell>
          <cell r="C292" t="str">
            <v>ΝΙΚΟΛΑΟΣ</v>
          </cell>
          <cell r="D292" t="str">
            <v>ΒΑΘΜΟΛΟΓΗΤΗΣ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 t="str">
            <v>ΙΩΑΝΝΗΣ</v>
          </cell>
          <cell r="P292" t="str">
            <v>    </v>
          </cell>
          <cell r="Q292" t="str">
            <v/>
          </cell>
          <cell r="R292" t="str">
            <v>027218340</v>
          </cell>
          <cell r="S292" t="str">
            <v/>
          </cell>
        </row>
        <row r="293">
          <cell r="A293">
            <v>292</v>
          </cell>
          <cell r="B293" t="str">
            <v>ΧΑΤΖΗ</v>
          </cell>
          <cell r="C293" t="str">
            <v>ΙΩΑΝΝΑ</v>
          </cell>
          <cell r="D293" t="str">
            <v>ΒΑΘΜΟΛΟΓΗΤΗΣ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 t="str">
            <v>ΝΙΚΟΛΑΟΣ</v>
          </cell>
          <cell r="P293" t="str">
            <v>ΛΕΒΑΔΕΙΑΣ 3  ΛΑΜΙΑ  351 00</v>
          </cell>
          <cell r="Q293" t="str">
            <v>2231036841</v>
          </cell>
          <cell r="R293" t="str">
            <v>045919323</v>
          </cell>
          <cell r="S293" t="str">
            <v>ΛΑΜΙΑΣ</v>
          </cell>
        </row>
        <row r="294">
          <cell r="A294">
            <v>293</v>
          </cell>
          <cell r="B294" t="str">
            <v>ΧΑΤΖΟΠΟΥΛΟΣ</v>
          </cell>
          <cell r="C294" t="str">
            <v>ΠΕΤΡΟΣ</v>
          </cell>
          <cell r="D294" t="str">
            <v>ΒΑΘΜΟΛΟΓΗΤΗΣ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 t="str">
            <v>ΠΕΤΡΟΣ</v>
          </cell>
          <cell r="P294" t="str">
            <v>ΜΟΥΣΤΑΚΑ 7  ΛΑΜΙΑ  351 00</v>
          </cell>
          <cell r="Q294" t="str">
            <v>2231028180</v>
          </cell>
          <cell r="R294" t="str">
            <v>020680852</v>
          </cell>
          <cell r="S294" t="str">
            <v>ΛΑΜΙΑΣ</v>
          </cell>
        </row>
        <row r="295">
          <cell r="A295">
            <v>294</v>
          </cell>
          <cell r="B295" t="str">
            <v>ΧΑΧΟΠΟΥΛΟΥ</v>
          </cell>
          <cell r="C295" t="str">
            <v>ΧΡΙΣΤΙΝΑ</v>
          </cell>
          <cell r="D295" t="str">
            <v>ΒΑΘΜΟΛΟΓΗΤΗΣ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 t="str">
            <v>ΝΙΚΟΛΑΟΣ</v>
          </cell>
          <cell r="P295" t="str">
            <v>  ΥΠΑΤΗ  350 16</v>
          </cell>
          <cell r="Q295" t="str">
            <v>2231098262</v>
          </cell>
          <cell r="R295" t="str">
            <v>032305533</v>
          </cell>
          <cell r="S295" t="str">
            <v>ΛΑΜΙΑΣ</v>
          </cell>
        </row>
        <row r="296">
          <cell r="A296">
            <v>295</v>
          </cell>
          <cell r="B296" t="str">
            <v>ΧΟΝΔΡΟΔΗΜΟΥ</v>
          </cell>
          <cell r="C296" t="str">
            <v>ΠΑΡΑΣΚΕΥΗ</v>
          </cell>
          <cell r="D296" t="str">
            <v>ΒΑΘΜΟΛΟΓΗΤΗΣ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 t="str">
            <v>ΑΘΑΝΑΣΙΟΣ</v>
          </cell>
          <cell r="P296" t="str">
            <v>ΕΣΛΙΝ 34  ΛΑΜΙΑ  351 00</v>
          </cell>
          <cell r="Q296" t="str">
            <v>2231033996</v>
          </cell>
          <cell r="R296" t="str">
            <v>030292285</v>
          </cell>
          <cell r="S296" t="str">
            <v>ΛΑΜΙΑΣ</v>
          </cell>
        </row>
        <row r="297">
          <cell r="A297">
            <v>296</v>
          </cell>
          <cell r="B297" t="str">
            <v>ΧΟΥΛΙΑΡΑΣ</v>
          </cell>
          <cell r="C297" t="str">
            <v>ΔΗΜΗΤΡΙΟΣ</v>
          </cell>
          <cell r="D297" t="str">
            <v>ΒΑΘΜΟΛΟΓΗΤΗΣ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 t="str">
            <v>ΝΙΚΟΛΑΟΣ</v>
          </cell>
          <cell r="P297" t="str">
            <v>-  ΣΦΑΚΑ ΕΛΑΤΕΙΑΣ  340 05</v>
          </cell>
          <cell r="Q297" t="str">
            <v>6973219184</v>
          </cell>
          <cell r="R297" t="str">
            <v>035280761</v>
          </cell>
          <cell r="S297" t="str">
            <v>ΑΤΑΛΑΝΤΗΣ</v>
          </cell>
        </row>
        <row r="298">
          <cell r="A298">
            <v>297</v>
          </cell>
          <cell r="B298" t="str">
            <v>ΧΡΙΣΤΟΔΟΥΛΟΥ</v>
          </cell>
          <cell r="C298" t="str">
            <v>ΠΑΝΑΓΙΩΤΗΣ</v>
          </cell>
          <cell r="D298" t="str">
            <v>ΒΑΘΜΟΛΟΓΗΤΗΣ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 t="str">
            <v>ΙΩΑΝΝΗΣ</v>
          </cell>
          <cell r="P298" t="str">
            <v>ΟΛΥΜΠΟΥ 13  ΛΑΜΙΑ  351 00</v>
          </cell>
          <cell r="Q298" t="str">
            <v>2231044919</v>
          </cell>
          <cell r="R298" t="str">
            <v>038061220</v>
          </cell>
          <cell r="S298" t="str">
            <v>ΛΑΜΙΑΣ</v>
          </cell>
        </row>
        <row r="299">
          <cell r="A299">
            <v>298</v>
          </cell>
          <cell r="B299" t="str">
            <v>ΨΥΛΛΟΣ</v>
          </cell>
          <cell r="C299" t="str">
            <v>ΣΩΤΗΡΙΟΣ</v>
          </cell>
          <cell r="D299" t="str">
            <v>ΒΑΘΜΟΛΟΓΗΤΗΣ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 t="str">
            <v>ΓΕΩΡΓΙΟΣ</v>
          </cell>
          <cell r="P299" t="str">
            <v>  ΜΑΛΕΣΙΝΑ  </v>
          </cell>
          <cell r="Q299" t="str">
            <v>2238024302</v>
          </cell>
          <cell r="R299" t="str">
            <v>065246975</v>
          </cell>
          <cell r="S299" t="str">
            <v>ΣΤΥΛΙΔΑΣ</v>
          </cell>
        </row>
        <row r="300">
          <cell r="A300">
            <v>299</v>
          </cell>
          <cell r="B300">
            <v>0</v>
          </cell>
          <cell r="C300">
            <v>0</v>
          </cell>
          <cell r="D300" t="str">
            <v>ΒΑΘΜΟΛΟΓΗΤΗΣ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 t="str">
            <v>    </v>
          </cell>
          <cell r="Q300" t="str">
            <v/>
          </cell>
          <cell r="R300">
            <v>0</v>
          </cell>
          <cell r="S300">
            <v>0</v>
          </cell>
        </row>
        <row r="301">
          <cell r="A301">
            <v>300</v>
          </cell>
          <cell r="B301">
            <v>0</v>
          </cell>
          <cell r="C301">
            <v>0</v>
          </cell>
          <cell r="D301" t="str">
            <v>ΒΑΘΜΟΛΟΓΗΤΗΣ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 t="str">
            <v>    </v>
          </cell>
          <cell r="Q301" t="str">
            <v/>
          </cell>
          <cell r="R301">
            <v>0</v>
          </cell>
          <cell r="S301">
            <v>0</v>
          </cell>
        </row>
        <row r="302">
          <cell r="A302">
            <v>301</v>
          </cell>
          <cell r="B302">
            <v>0</v>
          </cell>
          <cell r="C302">
            <v>0</v>
          </cell>
          <cell r="D302" t="str">
            <v>ΒΑΘΜΟΛΟΓΗΤΗΣ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 t="str">
            <v>    </v>
          </cell>
          <cell r="Q302" t="str">
            <v/>
          </cell>
          <cell r="R302">
            <v>0</v>
          </cell>
          <cell r="S302">
            <v>0</v>
          </cell>
        </row>
        <row r="303">
          <cell r="A303">
            <v>302</v>
          </cell>
          <cell r="B303">
            <v>0</v>
          </cell>
          <cell r="C303">
            <v>0</v>
          </cell>
          <cell r="D303" t="str">
            <v>ΒΑΘΜΟΛΟΓΗΤΗΣ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 t="str">
            <v>    </v>
          </cell>
          <cell r="Q303" t="str">
            <v/>
          </cell>
          <cell r="R303">
            <v>0</v>
          </cell>
          <cell r="S303">
            <v>0</v>
          </cell>
        </row>
        <row r="304">
          <cell r="A304">
            <v>303</v>
          </cell>
          <cell r="B304">
            <v>0</v>
          </cell>
          <cell r="C304">
            <v>0</v>
          </cell>
          <cell r="D304" t="str">
            <v>ΒΑΘΜΟΛΟΓΗΤΗΣ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 t="str">
            <v>    </v>
          </cell>
          <cell r="Q304" t="str">
            <v/>
          </cell>
          <cell r="R304">
            <v>0</v>
          </cell>
          <cell r="S304">
            <v>0</v>
          </cell>
        </row>
        <row r="305">
          <cell r="A305">
            <v>304</v>
          </cell>
          <cell r="B305">
            <v>0</v>
          </cell>
          <cell r="C305">
            <v>0</v>
          </cell>
          <cell r="D305" t="str">
            <v>ΒΑΘΜΟΛΟΓΗΤΗΣ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 t="str">
            <v>    </v>
          </cell>
          <cell r="Q305" t="str">
            <v/>
          </cell>
          <cell r="R305">
            <v>0</v>
          </cell>
          <cell r="S305">
            <v>0</v>
          </cell>
        </row>
        <row r="306">
          <cell r="A306">
            <v>305</v>
          </cell>
          <cell r="B306">
            <v>0</v>
          </cell>
          <cell r="C306">
            <v>0</v>
          </cell>
          <cell r="D306" t="str">
            <v>ΒΑΘΜΟΛΟΓΗΤΗΣ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 t="str">
            <v>    </v>
          </cell>
          <cell r="Q306" t="str">
            <v/>
          </cell>
          <cell r="R306">
            <v>0</v>
          </cell>
          <cell r="S306">
            <v>0</v>
          </cell>
        </row>
        <row r="307">
          <cell r="A307">
            <v>306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 t="str">
            <v>    </v>
          </cell>
          <cell r="Q307" t="str">
            <v/>
          </cell>
          <cell r="R307">
            <v>0</v>
          </cell>
          <cell r="S307">
            <v>0</v>
          </cell>
        </row>
        <row r="308">
          <cell r="A308">
            <v>307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 t="str">
            <v>    </v>
          </cell>
          <cell r="Q308" t="str">
            <v/>
          </cell>
          <cell r="R308">
            <v>0</v>
          </cell>
          <cell r="S308">
            <v>0</v>
          </cell>
        </row>
        <row r="309">
          <cell r="A309">
            <v>308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 t="str">
            <v>    </v>
          </cell>
          <cell r="Q309" t="str">
            <v/>
          </cell>
          <cell r="R309">
            <v>0</v>
          </cell>
          <cell r="S3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konomiko2@gmail.com" TargetMode="External" /><Relationship Id="rId2" Type="http://schemas.openxmlformats.org/officeDocument/2006/relationships/hyperlink" Target="http://dide.fth.sch.gr/oikonomika/pe2012/bebeosi_epitiriseon.xls" TargetMode="External" /><Relationship Id="rId3" Type="http://schemas.openxmlformats.org/officeDocument/2006/relationships/hyperlink" Target="http://dide.fth.sch.gr/oikonomika/pe2012/yd_melon_ep.doc" TargetMode="External" /><Relationship Id="rId4" Type="http://schemas.openxmlformats.org/officeDocument/2006/relationships/hyperlink" Target="http://dide.fth.sch.gr/oikonomika/pe2012/yd_1599.doc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6"/>
  <sheetViews>
    <sheetView workbookViewId="0" topLeftCell="A13">
      <selection activeCell="D31" sqref="D31"/>
    </sheetView>
  </sheetViews>
  <sheetFormatPr defaultColWidth="9.00390625" defaultRowHeight="12.75"/>
  <cols>
    <col min="1" max="1" width="9.00390625" style="267" customWidth="1"/>
    <col min="2" max="2" width="43.25390625" style="267" customWidth="1"/>
    <col min="3" max="3" width="33.625" style="267" customWidth="1"/>
    <col min="4" max="4" width="38.75390625" style="267" customWidth="1"/>
    <col min="5" max="16384" width="9.125" style="267" customWidth="1"/>
  </cols>
  <sheetData>
    <row r="1" ht="15">
      <c r="B1" s="272" t="s">
        <v>2</v>
      </c>
    </row>
    <row r="2" ht="15">
      <c r="B2" s="272" t="s">
        <v>121</v>
      </c>
    </row>
    <row r="3" ht="15">
      <c r="B3" s="272" t="s">
        <v>54</v>
      </c>
    </row>
    <row r="4" spans="2:3" ht="15">
      <c r="B4" s="272" t="s">
        <v>4</v>
      </c>
      <c r="C4"/>
    </row>
    <row r="5" ht="15">
      <c r="B5" s="272" t="s">
        <v>114</v>
      </c>
    </row>
    <row r="6" ht="15">
      <c r="B6" s="268" t="s">
        <v>115</v>
      </c>
    </row>
    <row r="7" ht="15">
      <c r="B7" s="268" t="s">
        <v>116</v>
      </c>
    </row>
    <row r="8" ht="15">
      <c r="B8" s="268" t="s">
        <v>123</v>
      </c>
    </row>
    <row r="9" ht="18" customHeight="1" thickBot="1">
      <c r="B9" s="268" t="s">
        <v>124</v>
      </c>
    </row>
    <row r="10" spans="2:3" ht="19.5" customHeight="1" thickBot="1" thickTop="1">
      <c r="B10" s="300" t="s">
        <v>122</v>
      </c>
      <c r="C10" s="301"/>
    </row>
    <row r="11" spans="2:3" ht="20.25" customHeight="1" thickTop="1">
      <c r="B11" s="278" t="s">
        <v>117</v>
      </c>
      <c r="C11" s="269"/>
    </row>
    <row r="12" spans="2:3" ht="20.25" customHeight="1">
      <c r="B12" s="279" t="s">
        <v>118</v>
      </c>
      <c r="C12" s="271"/>
    </row>
    <row r="13" spans="2:3" ht="20.25" customHeight="1">
      <c r="B13" s="280" t="s">
        <v>119</v>
      </c>
      <c r="C13" s="271"/>
    </row>
    <row r="14" spans="2:3" ht="20.25" customHeight="1">
      <c r="B14" s="280" t="s">
        <v>120</v>
      </c>
      <c r="C14" s="270"/>
    </row>
    <row r="15" spans="2:3" ht="20.25" customHeight="1" thickBot="1">
      <c r="B15" s="281" t="s">
        <v>53</v>
      </c>
      <c r="C15" s="282"/>
    </row>
    <row r="16" ht="9.75" customHeight="1" thickBot="1" thickTop="1"/>
    <row r="17" spans="2:3" ht="18" customHeight="1" thickBot="1" thickTop="1">
      <c r="B17" s="306" t="s">
        <v>125</v>
      </c>
      <c r="C17" s="307"/>
    </row>
    <row r="18" spans="2:3" ht="14.25" customHeight="1" thickTop="1">
      <c r="B18" s="283" t="s">
        <v>126</v>
      </c>
      <c r="C18" s="284"/>
    </row>
    <row r="19" spans="2:3" ht="17.25" customHeight="1">
      <c r="B19" s="285" t="s">
        <v>127</v>
      </c>
      <c r="C19" s="286"/>
    </row>
    <row r="20" spans="2:3" ht="30.75" customHeight="1">
      <c r="B20" s="285" t="s">
        <v>128</v>
      </c>
      <c r="C20" s="286"/>
    </row>
    <row r="21" spans="2:3" ht="45" customHeight="1">
      <c r="B21" s="285" t="s">
        <v>129</v>
      </c>
      <c r="C21" s="298" t="s">
        <v>134</v>
      </c>
    </row>
    <row r="22" spans="2:3" ht="18" customHeight="1">
      <c r="B22" s="285" t="s">
        <v>131</v>
      </c>
      <c r="C22" s="298" t="s">
        <v>135</v>
      </c>
    </row>
    <row r="23" spans="2:3" ht="18" customHeight="1" thickBot="1">
      <c r="B23" s="287" t="s">
        <v>130</v>
      </c>
      <c r="C23" s="299" t="s">
        <v>136</v>
      </c>
    </row>
    <row r="24" ht="9.75" customHeight="1" thickBot="1" thickTop="1"/>
    <row r="25" spans="2:3" ht="19.5" customHeight="1" thickTop="1">
      <c r="B25" s="302" t="s">
        <v>133</v>
      </c>
      <c r="C25" s="303"/>
    </row>
    <row r="26" spans="2:3" ht="16.5" thickBot="1">
      <c r="B26" s="304" t="s">
        <v>132</v>
      </c>
      <c r="C26" s="305"/>
    </row>
    <row r="27" ht="15.75" thickTop="1"/>
  </sheetData>
  <mergeCells count="4">
    <mergeCell ref="B10:C10"/>
    <mergeCell ref="B25:C25"/>
    <mergeCell ref="B26:C26"/>
    <mergeCell ref="B17:C17"/>
  </mergeCells>
  <hyperlinks>
    <hyperlink ref="B26" r:id="rId1" display="oikonomiko2@gmail.com"/>
    <hyperlink ref="C21" r:id="rId2" display="bebeosi_epitiriseon.xls"/>
    <hyperlink ref="C22" r:id="rId3" display="yd_melon_ep.doc"/>
    <hyperlink ref="C23" r:id="rId4" display="yd_1599.doc"/>
  </hyperlinks>
  <printOptions/>
  <pageMargins left="0.31" right="0.31" top="0.49" bottom="1" header="0.29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">
    <pageSetUpPr fitToPage="1"/>
  </sheetPr>
  <dimension ref="A1:AF35"/>
  <sheetViews>
    <sheetView zoomScalePageLayoutView="0" workbookViewId="0" topLeftCell="C7">
      <selection activeCell="H21" sqref="H21"/>
    </sheetView>
  </sheetViews>
  <sheetFormatPr defaultColWidth="9.00390625" defaultRowHeight="12.75"/>
  <cols>
    <col min="1" max="1" width="3.125" style="16" customWidth="1"/>
    <col min="2" max="2" width="25.75390625" style="16" customWidth="1"/>
    <col min="3" max="3" width="4.375" style="16" customWidth="1"/>
    <col min="4" max="4" width="4.25390625" style="16" customWidth="1"/>
    <col min="5" max="5" width="10.75390625" style="16" customWidth="1"/>
    <col min="6" max="6" width="9.375" style="16" customWidth="1"/>
    <col min="7" max="7" width="8.75390625" style="16" customWidth="1"/>
    <col min="8" max="8" width="4.625" style="90" customWidth="1"/>
    <col min="9" max="9" width="8.125" style="16" customWidth="1"/>
    <col min="10" max="10" width="7.375" style="16" customWidth="1"/>
    <col min="11" max="11" width="8.375" style="16" customWidth="1"/>
    <col min="12" max="12" width="6.00390625" style="16" customWidth="1"/>
    <col min="13" max="13" width="6.125" style="16" customWidth="1"/>
    <col min="14" max="14" width="6.00390625" style="16" customWidth="1"/>
    <col min="15" max="15" width="5.875" style="16" customWidth="1"/>
    <col min="16" max="16" width="5.625" style="16" customWidth="1"/>
    <col min="17" max="17" width="6.375" style="16" customWidth="1"/>
    <col min="18" max="18" width="8.00390625" style="16" customWidth="1"/>
    <col min="19" max="19" width="7.875" style="16" customWidth="1"/>
    <col min="20" max="20" width="8.00390625" style="16" customWidth="1"/>
    <col min="21" max="21" width="0.74609375" style="16" customWidth="1"/>
    <col min="22" max="22" width="34.25390625" style="16" customWidth="1"/>
    <col min="23" max="23" width="32.125" style="16" hidden="1" customWidth="1"/>
    <col min="24" max="31" width="0" style="16" hidden="1" customWidth="1"/>
    <col min="32" max="32" width="31.625" style="16" customWidth="1"/>
    <col min="33" max="16384" width="9.125" style="16" customWidth="1"/>
  </cols>
  <sheetData>
    <row r="1" spans="1:21" ht="15" customHeight="1">
      <c r="A1" s="33" t="s">
        <v>2</v>
      </c>
      <c r="B1" s="34"/>
      <c r="C1" s="34"/>
      <c r="D1" s="34"/>
      <c r="T1"/>
      <c r="U1"/>
    </row>
    <row r="2" spans="1:21" ht="15" customHeight="1">
      <c r="A2" s="33" t="s">
        <v>55</v>
      </c>
      <c r="B2" s="34"/>
      <c r="C2" s="34"/>
      <c r="D2" s="34"/>
      <c r="F2" s="311" t="s">
        <v>3</v>
      </c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22"/>
      <c r="U2" s="22"/>
    </row>
    <row r="3" spans="1:21" ht="15" customHeight="1">
      <c r="A3" s="33" t="s">
        <v>54</v>
      </c>
      <c r="B3" s="34"/>
      <c r="C3" s="34"/>
      <c r="D3" s="34"/>
      <c r="G3" s="32"/>
      <c r="H3" s="9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2"/>
      <c r="U3" s="22"/>
    </row>
    <row r="4" spans="1:19" ht="15" customHeight="1">
      <c r="A4" s="33" t="s">
        <v>4</v>
      </c>
      <c r="B4" s="34"/>
      <c r="C4" s="34"/>
      <c r="D4" s="34"/>
      <c r="F4" s="311" t="s">
        <v>108</v>
      </c>
      <c r="G4" s="311"/>
      <c r="H4" s="311"/>
      <c r="I4" s="311"/>
      <c r="J4" s="311"/>
      <c r="K4" s="311"/>
      <c r="L4" s="311"/>
      <c r="M4" s="311"/>
      <c r="N4" s="274">
        <f>ΟΔΗΓIΕΣ!C12</f>
        <v>0</v>
      </c>
      <c r="O4" s="275"/>
      <c r="P4" s="275"/>
      <c r="Q4" s="275"/>
      <c r="R4" s="276"/>
      <c r="S4" s="34"/>
    </row>
    <row r="5" spans="1:21" ht="15" customHeight="1">
      <c r="A5" s="33" t="s">
        <v>5</v>
      </c>
      <c r="B5" s="34"/>
      <c r="C5" s="34"/>
      <c r="D5" s="34"/>
      <c r="F5" s="311" t="s">
        <v>105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4"/>
      <c r="T5" s="34"/>
      <c r="U5" s="34"/>
    </row>
    <row r="6" spans="1:21" ht="15" customHeight="1">
      <c r="A6" s="33"/>
      <c r="B6" s="34"/>
      <c r="C6" s="34"/>
      <c r="D6" s="34"/>
      <c r="F6" s="311" t="s">
        <v>104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4"/>
      <c r="T6" s="35"/>
      <c r="U6" s="35"/>
    </row>
    <row r="7" spans="1:2" ht="15" customHeight="1">
      <c r="A7" s="315">
        <f>ΟΔΗΓIΕΣ!C11</f>
        <v>0</v>
      </c>
      <c r="B7" s="316"/>
    </row>
    <row r="8" spans="13:21" ht="11.25" customHeight="1" thickBot="1">
      <c r="M8" s="317" t="s">
        <v>6</v>
      </c>
      <c r="N8" s="318"/>
      <c r="O8" s="318"/>
      <c r="P8" s="318"/>
      <c r="Q8" s="318"/>
      <c r="R8" s="318"/>
      <c r="S8" s="318"/>
      <c r="T8" s="319"/>
      <c r="U8" s="237"/>
    </row>
    <row r="9" spans="1:32" s="48" customFormat="1" ht="20.25" customHeight="1" thickTop="1">
      <c r="A9" s="288" t="s">
        <v>12</v>
      </c>
      <c r="B9" s="296" t="s">
        <v>82</v>
      </c>
      <c r="C9" s="291" t="s">
        <v>1</v>
      </c>
      <c r="D9" s="288" t="s">
        <v>49</v>
      </c>
      <c r="E9" s="288" t="s">
        <v>47</v>
      </c>
      <c r="F9" s="291" t="s">
        <v>7</v>
      </c>
      <c r="G9" s="296" t="s">
        <v>99</v>
      </c>
      <c r="H9" s="294" t="s">
        <v>52</v>
      </c>
      <c r="I9" s="184" t="s">
        <v>45</v>
      </c>
      <c r="J9" s="336" t="s">
        <v>100</v>
      </c>
      <c r="K9" s="61" t="s">
        <v>45</v>
      </c>
      <c r="L9" s="184"/>
      <c r="M9" s="55" t="s">
        <v>8</v>
      </c>
      <c r="N9" s="55"/>
      <c r="O9" s="296" t="s">
        <v>87</v>
      </c>
      <c r="P9" s="55"/>
      <c r="Q9" s="55" t="s">
        <v>9</v>
      </c>
      <c r="R9" s="55" t="s">
        <v>10</v>
      </c>
      <c r="S9" s="55" t="s">
        <v>45</v>
      </c>
      <c r="T9" s="184" t="s">
        <v>11</v>
      </c>
      <c r="U9" s="238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</row>
    <row r="10" spans="1:32" s="48" customFormat="1" ht="20.25" customHeight="1">
      <c r="A10" s="289"/>
      <c r="B10" s="326"/>
      <c r="C10" s="320"/>
      <c r="D10" s="289"/>
      <c r="E10" s="322"/>
      <c r="F10" s="324"/>
      <c r="G10" s="328"/>
      <c r="H10" s="295"/>
      <c r="I10" s="55" t="s">
        <v>13</v>
      </c>
      <c r="J10" s="337"/>
      <c r="K10" s="70" t="s">
        <v>14</v>
      </c>
      <c r="L10" s="55" t="s">
        <v>43</v>
      </c>
      <c r="M10" s="55" t="s">
        <v>15</v>
      </c>
      <c r="N10" s="55" t="s">
        <v>44</v>
      </c>
      <c r="O10" s="297"/>
      <c r="P10" s="55" t="s">
        <v>88</v>
      </c>
      <c r="Q10" s="55" t="s">
        <v>16</v>
      </c>
      <c r="R10" s="56">
        <v>0.2</v>
      </c>
      <c r="S10" s="55" t="s">
        <v>17</v>
      </c>
      <c r="T10" s="55" t="s">
        <v>18</v>
      </c>
      <c r="U10" s="238"/>
      <c r="V10" s="236" t="s">
        <v>109</v>
      </c>
      <c r="W10" s="236" t="s">
        <v>109</v>
      </c>
      <c r="X10" s="236" t="s">
        <v>109</v>
      </c>
      <c r="Y10" s="236" t="s">
        <v>109</v>
      </c>
      <c r="Z10" s="236" t="s">
        <v>109</v>
      </c>
      <c r="AA10" s="236" t="s">
        <v>109</v>
      </c>
      <c r="AB10" s="236" t="s">
        <v>109</v>
      </c>
      <c r="AC10" s="236" t="s">
        <v>109</v>
      </c>
      <c r="AD10" s="236" t="s">
        <v>109</v>
      </c>
      <c r="AE10" s="236" t="s">
        <v>109</v>
      </c>
      <c r="AF10" s="236" t="s">
        <v>111</v>
      </c>
    </row>
    <row r="11" spans="1:32" s="48" customFormat="1" ht="18" customHeight="1" thickBot="1">
      <c r="A11" s="290"/>
      <c r="B11" s="327"/>
      <c r="C11" s="321"/>
      <c r="D11" s="290"/>
      <c r="E11" s="323"/>
      <c r="F11" s="325"/>
      <c r="G11" s="329"/>
      <c r="H11" s="292"/>
      <c r="I11" s="185" t="s">
        <v>34</v>
      </c>
      <c r="J11" s="338"/>
      <c r="K11" s="76" t="s">
        <v>19</v>
      </c>
      <c r="L11" s="186">
        <v>0.02</v>
      </c>
      <c r="M11" s="187">
        <v>0.0255</v>
      </c>
      <c r="N11" s="186">
        <v>0.02</v>
      </c>
      <c r="O11" s="293"/>
      <c r="P11" s="186">
        <v>0.01</v>
      </c>
      <c r="Q11" s="185" t="s">
        <v>20</v>
      </c>
      <c r="R11" s="60">
        <v>-0.015</v>
      </c>
      <c r="S11" s="185" t="s">
        <v>21</v>
      </c>
      <c r="T11" s="185" t="s">
        <v>22</v>
      </c>
      <c r="U11" s="238"/>
      <c r="V11" s="243" t="s">
        <v>110</v>
      </c>
      <c r="W11" s="243" t="s">
        <v>110</v>
      </c>
      <c r="X11" s="243" t="s">
        <v>110</v>
      </c>
      <c r="Y11" s="243" t="s">
        <v>110</v>
      </c>
      <c r="Z11" s="243" t="s">
        <v>110</v>
      </c>
      <c r="AA11" s="243" t="s">
        <v>110</v>
      </c>
      <c r="AB11" s="243" t="s">
        <v>110</v>
      </c>
      <c r="AC11" s="243" t="s">
        <v>110</v>
      </c>
      <c r="AD11" s="243" t="s">
        <v>110</v>
      </c>
      <c r="AE11" s="243" t="s">
        <v>110</v>
      </c>
      <c r="AF11" s="243"/>
    </row>
    <row r="12" spans="1:32" s="48" customFormat="1" ht="20.25" customHeight="1" thickTop="1">
      <c r="A12" s="117">
        <v>1</v>
      </c>
      <c r="B12" s="87"/>
      <c r="C12" s="172"/>
      <c r="D12" s="172"/>
      <c r="E12" s="174"/>
      <c r="F12" s="217" t="s">
        <v>86</v>
      </c>
      <c r="G12" s="122">
        <v>344</v>
      </c>
      <c r="H12" s="123"/>
      <c r="I12" s="188">
        <f aca="true" t="shared" si="0" ref="I12:I19">G12</f>
        <v>344</v>
      </c>
      <c r="J12" s="188">
        <f>ROUND(I12*5.1%,2)</f>
        <v>17.54</v>
      </c>
      <c r="K12" s="188">
        <f>SUM(I12:J12)</f>
        <v>361.54</v>
      </c>
      <c r="L12" s="189">
        <f aca="true" t="shared" si="1" ref="L12:L21">ROUND(I12*2%,2)</f>
        <v>6.88</v>
      </c>
      <c r="M12" s="189">
        <f aca="true" t="shared" si="2" ref="M12:M21">ROUND(I12*2.55%,2)</f>
        <v>8.77</v>
      </c>
      <c r="N12" s="189">
        <f aca="true" t="shared" si="3" ref="N12:N21">ROUND(I12*2%,2)</f>
        <v>6.88</v>
      </c>
      <c r="O12" s="189">
        <f>ROUND(I12*2%,2)</f>
        <v>6.88</v>
      </c>
      <c r="P12" s="189">
        <f>ROUND(I12*1%,2)</f>
        <v>3.44</v>
      </c>
      <c r="Q12" s="189">
        <f>SUM(L12:P12)</f>
        <v>32.849999999999994</v>
      </c>
      <c r="R12" s="189">
        <f aca="true" t="shared" si="4" ref="R12:R21">ROUND((I12-Q12)*20%-(I12-Q12)*20%*1.5%,2)</f>
        <v>61.3</v>
      </c>
      <c r="S12" s="189">
        <f aca="true" t="shared" si="5" ref="S12:S21">Q12+R12</f>
        <v>94.14999999999999</v>
      </c>
      <c r="T12" s="189">
        <f aca="true" t="shared" si="6" ref="T12:T21">I12-S12</f>
        <v>249.85000000000002</v>
      </c>
      <c r="U12" s="239"/>
      <c r="V12" s="257"/>
      <c r="W12" s="249">
        <f>CONCATENATE(RIGHT(V12,23),LEFT(V12,4))</f>
      </c>
      <c r="X12" s="249" t="str">
        <f>CONCATENATE(LEFT(W12,23),1627,RIGHT(W12,2))</f>
        <v>1627</v>
      </c>
      <c r="Y12" s="249">
        <f>MOD(LEFT(X12,9),97)</f>
        <v>75</v>
      </c>
      <c r="Z12" s="249" t="e">
        <f>CONCATENATE(Y12,RIGHT(X12,LEN(X12)-9))</f>
        <v>#VALUE!</v>
      </c>
      <c r="AA12" s="249" t="e">
        <f>MOD(LEFT(Z12,9),97)</f>
        <v>#VALUE!</v>
      </c>
      <c r="AB12" s="249" t="e">
        <f>CONCATENATE(AA12,RIGHT(Z12,LEN(Z12)-9))</f>
        <v>#VALUE!</v>
      </c>
      <c r="AC12" s="249" t="e">
        <f>MOD(LEFT(AB12,9),97)</f>
        <v>#VALUE!</v>
      </c>
      <c r="AD12" s="249" t="e">
        <f>CONCATENATE(AC12,RIGHT(AB12,LEN(AB12)-9))</f>
        <v>#VALUE!</v>
      </c>
      <c r="AE12" s="249" t="e">
        <f aca="true" t="shared" si="7" ref="AE12:AE21">MOD(LEFT(AD12,9),97)</f>
        <v>#VALUE!</v>
      </c>
      <c r="AF12" s="264">
        <f>IF(ISBLANK(V12)=TRUE,"",IF(LEN(V12)&lt;&gt;27,"Ο ΑΡΙΘΜΟΣ ΠΡΕΠΕΙ ΝΑ ΕΧΕΙ 27 ΨΗΦΙΑ",IF(AE12=1,"ΣΩΣΤΟΣ IBAN","ΛΑΘΟΣ IBAN")))</f>
      </c>
    </row>
    <row r="13" spans="1:32" s="48" customFormat="1" ht="20.25" customHeight="1">
      <c r="A13" s="125">
        <v>2</v>
      </c>
      <c r="B13" s="126"/>
      <c r="C13" s="173"/>
      <c r="D13" s="173"/>
      <c r="E13" s="175"/>
      <c r="F13" s="218" t="s">
        <v>23</v>
      </c>
      <c r="G13" s="131">
        <v>270</v>
      </c>
      <c r="H13" s="132"/>
      <c r="I13" s="190">
        <f t="shared" si="0"/>
        <v>270</v>
      </c>
      <c r="J13" s="190">
        <f aca="true" t="shared" si="8" ref="J13:J21">ROUND(I13*5.1%,2)</f>
        <v>13.77</v>
      </c>
      <c r="K13" s="190">
        <f aca="true" t="shared" si="9" ref="K13:K21">SUM(I13:J13)</f>
        <v>283.77</v>
      </c>
      <c r="L13" s="191">
        <f t="shared" si="1"/>
        <v>5.4</v>
      </c>
      <c r="M13" s="191">
        <f t="shared" si="2"/>
        <v>6.89</v>
      </c>
      <c r="N13" s="191">
        <f t="shared" si="3"/>
        <v>5.4</v>
      </c>
      <c r="O13" s="191">
        <f aca="true" t="shared" si="10" ref="O13:O21">ROUND(I13*2%,2)</f>
        <v>5.4</v>
      </c>
      <c r="P13" s="191">
        <f aca="true" t="shared" si="11" ref="P13:P21">ROUND(I13*1%,2)</f>
        <v>2.7</v>
      </c>
      <c r="Q13" s="191">
        <f>SUM(L13:P13)</f>
        <v>25.789999999999996</v>
      </c>
      <c r="R13" s="191">
        <f t="shared" si="4"/>
        <v>48.11</v>
      </c>
      <c r="S13" s="191">
        <f t="shared" si="5"/>
        <v>73.89999999999999</v>
      </c>
      <c r="T13" s="191">
        <f t="shared" si="6"/>
        <v>196.10000000000002</v>
      </c>
      <c r="U13" s="240"/>
      <c r="V13" s="258"/>
      <c r="W13" s="251">
        <f aca="true" t="shared" si="12" ref="W13:W21">CONCATENATE(RIGHT(V13,23),LEFT(V13,4))</f>
      </c>
      <c r="X13" s="251" t="str">
        <f aca="true" t="shared" si="13" ref="X13:X21">CONCATENATE(LEFT(W13,23),1627,RIGHT(W13,2))</f>
        <v>1627</v>
      </c>
      <c r="Y13" s="251">
        <f aca="true" t="shared" si="14" ref="Y13:Y21">MOD(LEFT(X13,9),97)</f>
        <v>75</v>
      </c>
      <c r="Z13" s="251" t="e">
        <f aca="true" t="shared" si="15" ref="Z13:Z21">CONCATENATE(Y13,RIGHT(X13,LEN(X13)-9))</f>
        <v>#VALUE!</v>
      </c>
      <c r="AA13" s="251" t="e">
        <f aca="true" t="shared" si="16" ref="AA13:AA21">MOD(LEFT(Z13,9),97)</f>
        <v>#VALUE!</v>
      </c>
      <c r="AB13" s="251" t="e">
        <f aca="true" t="shared" si="17" ref="AB13:AB21">CONCATENATE(AA13,RIGHT(Z13,LEN(Z13)-9))</f>
        <v>#VALUE!</v>
      </c>
      <c r="AC13" s="251" t="e">
        <f aca="true" t="shared" si="18" ref="AC13:AC21">MOD(LEFT(AB13,9),97)</f>
        <v>#VALUE!</v>
      </c>
      <c r="AD13" s="251" t="e">
        <f aca="true" t="shared" si="19" ref="AD13:AD21">CONCATENATE(AC13,RIGHT(AB13,LEN(AB13)-9))</f>
        <v>#VALUE!</v>
      </c>
      <c r="AE13" s="251" t="e">
        <f t="shared" si="7"/>
        <v>#VALUE!</v>
      </c>
      <c r="AF13" s="265">
        <f aca="true" t="shared" si="20" ref="AF13:AF21">IF(ISBLANK(V13)=TRUE,"",IF(LEN(V13)&lt;&gt;27,"Ο ΑΡΙΘΜΟΣ ΠΡΕΠΕΙ ΝΑ ΕΧΕΙ 27 ΨΗΦΙΑ",IF(AE13=1,"ΣΩΣΤΟΣ IBAN","ΛΑΘΟΣ IBAN")))</f>
      </c>
    </row>
    <row r="14" spans="1:32" s="48" customFormat="1" ht="20.25" customHeight="1">
      <c r="A14" s="125">
        <v>3</v>
      </c>
      <c r="B14" s="126"/>
      <c r="C14" s="173"/>
      <c r="D14" s="173"/>
      <c r="E14" s="175"/>
      <c r="F14" s="218" t="s">
        <v>23</v>
      </c>
      <c r="G14" s="131">
        <v>270</v>
      </c>
      <c r="H14" s="132"/>
      <c r="I14" s="190">
        <f t="shared" si="0"/>
        <v>270</v>
      </c>
      <c r="J14" s="190">
        <f t="shared" si="8"/>
        <v>13.77</v>
      </c>
      <c r="K14" s="190">
        <f t="shared" si="9"/>
        <v>283.77</v>
      </c>
      <c r="L14" s="191">
        <f t="shared" si="1"/>
        <v>5.4</v>
      </c>
      <c r="M14" s="191">
        <f t="shared" si="2"/>
        <v>6.89</v>
      </c>
      <c r="N14" s="191">
        <f t="shared" si="3"/>
        <v>5.4</v>
      </c>
      <c r="O14" s="191">
        <f t="shared" si="10"/>
        <v>5.4</v>
      </c>
      <c r="P14" s="191">
        <f t="shared" si="11"/>
        <v>2.7</v>
      </c>
      <c r="Q14" s="191">
        <f aca="true" t="shared" si="21" ref="Q14:Q21">SUM(L14:P14)</f>
        <v>25.789999999999996</v>
      </c>
      <c r="R14" s="191">
        <f t="shared" si="4"/>
        <v>48.11</v>
      </c>
      <c r="S14" s="191">
        <f t="shared" si="5"/>
        <v>73.89999999999999</v>
      </c>
      <c r="T14" s="191">
        <f t="shared" si="6"/>
        <v>196.10000000000002</v>
      </c>
      <c r="U14" s="240"/>
      <c r="V14" s="258"/>
      <c r="W14" s="251">
        <f t="shared" si="12"/>
      </c>
      <c r="X14" s="251" t="str">
        <f t="shared" si="13"/>
        <v>1627</v>
      </c>
      <c r="Y14" s="251">
        <f t="shared" si="14"/>
        <v>75</v>
      </c>
      <c r="Z14" s="251" t="e">
        <f t="shared" si="15"/>
        <v>#VALUE!</v>
      </c>
      <c r="AA14" s="251" t="e">
        <f t="shared" si="16"/>
        <v>#VALUE!</v>
      </c>
      <c r="AB14" s="251" t="e">
        <f t="shared" si="17"/>
        <v>#VALUE!</v>
      </c>
      <c r="AC14" s="251" t="e">
        <f t="shared" si="18"/>
        <v>#VALUE!</v>
      </c>
      <c r="AD14" s="251" t="e">
        <f t="shared" si="19"/>
        <v>#VALUE!</v>
      </c>
      <c r="AE14" s="251" t="e">
        <f t="shared" si="7"/>
        <v>#VALUE!</v>
      </c>
      <c r="AF14" s="265">
        <f t="shared" si="20"/>
      </c>
    </row>
    <row r="15" spans="1:32" s="48" customFormat="1" ht="20.25" customHeight="1">
      <c r="A15" s="125">
        <v>4</v>
      </c>
      <c r="B15" s="126"/>
      <c r="C15" s="173"/>
      <c r="D15" s="173"/>
      <c r="E15" s="175"/>
      <c r="F15" s="171" t="s">
        <v>50</v>
      </c>
      <c r="G15" s="131">
        <v>270</v>
      </c>
      <c r="H15" s="132"/>
      <c r="I15" s="190">
        <f t="shared" si="0"/>
        <v>270</v>
      </c>
      <c r="J15" s="190">
        <f t="shared" si="8"/>
        <v>13.77</v>
      </c>
      <c r="K15" s="190">
        <f t="shared" si="9"/>
        <v>283.77</v>
      </c>
      <c r="L15" s="191">
        <f t="shared" si="1"/>
        <v>5.4</v>
      </c>
      <c r="M15" s="191">
        <f t="shared" si="2"/>
        <v>6.89</v>
      </c>
      <c r="N15" s="191">
        <f t="shared" si="3"/>
        <v>5.4</v>
      </c>
      <c r="O15" s="191">
        <f t="shared" si="10"/>
        <v>5.4</v>
      </c>
      <c r="P15" s="191">
        <f t="shared" si="11"/>
        <v>2.7</v>
      </c>
      <c r="Q15" s="191">
        <f t="shared" si="21"/>
        <v>25.789999999999996</v>
      </c>
      <c r="R15" s="191">
        <f t="shared" si="4"/>
        <v>48.11</v>
      </c>
      <c r="S15" s="191">
        <f t="shared" si="5"/>
        <v>73.89999999999999</v>
      </c>
      <c r="T15" s="191">
        <f t="shared" si="6"/>
        <v>196.10000000000002</v>
      </c>
      <c r="U15" s="240"/>
      <c r="V15" s="258"/>
      <c r="W15" s="251">
        <f t="shared" si="12"/>
      </c>
      <c r="X15" s="251" t="str">
        <f t="shared" si="13"/>
        <v>1627</v>
      </c>
      <c r="Y15" s="251">
        <f t="shared" si="14"/>
        <v>75</v>
      </c>
      <c r="Z15" s="251" t="e">
        <f t="shared" si="15"/>
        <v>#VALUE!</v>
      </c>
      <c r="AA15" s="251" t="e">
        <f t="shared" si="16"/>
        <v>#VALUE!</v>
      </c>
      <c r="AB15" s="251" t="e">
        <f t="shared" si="17"/>
        <v>#VALUE!</v>
      </c>
      <c r="AC15" s="251" t="e">
        <f t="shared" si="18"/>
        <v>#VALUE!</v>
      </c>
      <c r="AD15" s="251" t="e">
        <f t="shared" si="19"/>
        <v>#VALUE!</v>
      </c>
      <c r="AE15" s="251" t="e">
        <f t="shared" si="7"/>
        <v>#VALUE!</v>
      </c>
      <c r="AF15" s="265">
        <f t="shared" si="20"/>
      </c>
    </row>
    <row r="16" spans="1:32" s="48" customFormat="1" ht="20.25" customHeight="1">
      <c r="A16" s="125">
        <v>5</v>
      </c>
      <c r="B16" s="126"/>
      <c r="C16" s="173"/>
      <c r="D16" s="173"/>
      <c r="E16" s="176"/>
      <c r="F16" s="171" t="s">
        <v>51</v>
      </c>
      <c r="G16" s="131">
        <v>344</v>
      </c>
      <c r="H16" s="132"/>
      <c r="I16" s="190">
        <f t="shared" si="0"/>
        <v>344</v>
      </c>
      <c r="J16" s="190">
        <f t="shared" si="8"/>
        <v>17.54</v>
      </c>
      <c r="K16" s="190">
        <f t="shared" si="9"/>
        <v>361.54</v>
      </c>
      <c r="L16" s="191">
        <f t="shared" si="1"/>
        <v>6.88</v>
      </c>
      <c r="M16" s="191">
        <f t="shared" si="2"/>
        <v>8.77</v>
      </c>
      <c r="N16" s="191">
        <f t="shared" si="3"/>
        <v>6.88</v>
      </c>
      <c r="O16" s="191">
        <f t="shared" si="10"/>
        <v>6.88</v>
      </c>
      <c r="P16" s="191">
        <f t="shared" si="11"/>
        <v>3.44</v>
      </c>
      <c r="Q16" s="191">
        <f t="shared" si="21"/>
        <v>32.849999999999994</v>
      </c>
      <c r="R16" s="191">
        <f t="shared" si="4"/>
        <v>61.3</v>
      </c>
      <c r="S16" s="191">
        <f t="shared" si="5"/>
        <v>94.14999999999999</v>
      </c>
      <c r="T16" s="191">
        <f t="shared" si="6"/>
        <v>249.85000000000002</v>
      </c>
      <c r="U16" s="240"/>
      <c r="V16" s="258"/>
      <c r="W16" s="251">
        <f t="shared" si="12"/>
      </c>
      <c r="X16" s="251" t="str">
        <f t="shared" si="13"/>
        <v>1627</v>
      </c>
      <c r="Y16" s="251">
        <f t="shared" si="14"/>
        <v>75</v>
      </c>
      <c r="Z16" s="251" t="e">
        <f t="shared" si="15"/>
        <v>#VALUE!</v>
      </c>
      <c r="AA16" s="251" t="e">
        <f t="shared" si="16"/>
        <v>#VALUE!</v>
      </c>
      <c r="AB16" s="251" t="e">
        <f t="shared" si="17"/>
        <v>#VALUE!</v>
      </c>
      <c r="AC16" s="251" t="e">
        <f t="shared" si="18"/>
        <v>#VALUE!</v>
      </c>
      <c r="AD16" s="251" t="e">
        <f t="shared" si="19"/>
        <v>#VALUE!</v>
      </c>
      <c r="AE16" s="251" t="e">
        <f t="shared" si="7"/>
        <v>#VALUE!</v>
      </c>
      <c r="AF16" s="265">
        <f t="shared" si="20"/>
      </c>
    </row>
    <row r="17" spans="1:32" s="48" customFormat="1" ht="20.25" customHeight="1">
      <c r="A17" s="125">
        <v>6</v>
      </c>
      <c r="B17" s="126"/>
      <c r="C17" s="173"/>
      <c r="D17" s="173"/>
      <c r="E17" s="176"/>
      <c r="F17" s="171" t="s">
        <v>51</v>
      </c>
      <c r="G17" s="131">
        <v>344</v>
      </c>
      <c r="H17" s="132"/>
      <c r="I17" s="190">
        <f t="shared" si="0"/>
        <v>344</v>
      </c>
      <c r="J17" s="190">
        <f t="shared" si="8"/>
        <v>17.54</v>
      </c>
      <c r="K17" s="190">
        <f t="shared" si="9"/>
        <v>361.54</v>
      </c>
      <c r="L17" s="191">
        <f t="shared" si="1"/>
        <v>6.88</v>
      </c>
      <c r="M17" s="191">
        <f t="shared" si="2"/>
        <v>8.77</v>
      </c>
      <c r="N17" s="191">
        <f t="shared" si="3"/>
        <v>6.88</v>
      </c>
      <c r="O17" s="191">
        <f t="shared" si="10"/>
        <v>6.88</v>
      </c>
      <c r="P17" s="191">
        <f t="shared" si="11"/>
        <v>3.44</v>
      </c>
      <c r="Q17" s="191">
        <f t="shared" si="21"/>
        <v>32.849999999999994</v>
      </c>
      <c r="R17" s="191">
        <f t="shared" si="4"/>
        <v>61.3</v>
      </c>
      <c r="S17" s="191">
        <f t="shared" si="5"/>
        <v>94.14999999999999</v>
      </c>
      <c r="T17" s="191">
        <f t="shared" si="6"/>
        <v>249.85000000000002</v>
      </c>
      <c r="U17" s="240"/>
      <c r="V17" s="258"/>
      <c r="W17" s="251">
        <f t="shared" si="12"/>
      </c>
      <c r="X17" s="251" t="str">
        <f t="shared" si="13"/>
        <v>1627</v>
      </c>
      <c r="Y17" s="251">
        <f t="shared" si="14"/>
        <v>75</v>
      </c>
      <c r="Z17" s="251" t="e">
        <f t="shared" si="15"/>
        <v>#VALUE!</v>
      </c>
      <c r="AA17" s="251" t="e">
        <f t="shared" si="16"/>
        <v>#VALUE!</v>
      </c>
      <c r="AB17" s="251" t="e">
        <f t="shared" si="17"/>
        <v>#VALUE!</v>
      </c>
      <c r="AC17" s="251" t="e">
        <f t="shared" si="18"/>
        <v>#VALUE!</v>
      </c>
      <c r="AD17" s="251" t="e">
        <f t="shared" si="19"/>
        <v>#VALUE!</v>
      </c>
      <c r="AE17" s="251" t="e">
        <f t="shared" si="7"/>
        <v>#VALUE!</v>
      </c>
      <c r="AF17" s="265">
        <f t="shared" si="20"/>
      </c>
    </row>
    <row r="18" spans="1:32" s="48" customFormat="1" ht="20.25" customHeight="1">
      <c r="A18" s="125">
        <v>7</v>
      </c>
      <c r="B18" s="126"/>
      <c r="C18" s="173"/>
      <c r="D18" s="173"/>
      <c r="E18" s="176"/>
      <c r="F18" s="171" t="s">
        <v>98</v>
      </c>
      <c r="G18" s="131">
        <v>222</v>
      </c>
      <c r="H18" s="132"/>
      <c r="I18" s="190">
        <f t="shared" si="0"/>
        <v>222</v>
      </c>
      <c r="J18" s="190">
        <f t="shared" si="8"/>
        <v>11.32</v>
      </c>
      <c r="K18" s="190">
        <f t="shared" si="9"/>
        <v>233.32</v>
      </c>
      <c r="L18" s="191">
        <f t="shared" si="1"/>
        <v>4.44</v>
      </c>
      <c r="M18" s="191">
        <f t="shared" si="2"/>
        <v>5.66</v>
      </c>
      <c r="N18" s="191">
        <f t="shared" si="3"/>
        <v>4.44</v>
      </c>
      <c r="O18" s="191">
        <f t="shared" si="10"/>
        <v>4.44</v>
      </c>
      <c r="P18" s="191">
        <f t="shared" si="11"/>
        <v>2.22</v>
      </c>
      <c r="Q18" s="191">
        <f t="shared" si="21"/>
        <v>21.200000000000003</v>
      </c>
      <c r="R18" s="191">
        <f t="shared" si="4"/>
        <v>39.56</v>
      </c>
      <c r="S18" s="191">
        <f t="shared" si="5"/>
        <v>60.760000000000005</v>
      </c>
      <c r="T18" s="191">
        <f t="shared" si="6"/>
        <v>161.24</v>
      </c>
      <c r="U18" s="240"/>
      <c r="V18" s="258"/>
      <c r="W18" s="251">
        <f t="shared" si="12"/>
      </c>
      <c r="X18" s="251" t="str">
        <f t="shared" si="13"/>
        <v>1627</v>
      </c>
      <c r="Y18" s="251">
        <f t="shared" si="14"/>
        <v>75</v>
      </c>
      <c r="Z18" s="251" t="e">
        <f t="shared" si="15"/>
        <v>#VALUE!</v>
      </c>
      <c r="AA18" s="251" t="e">
        <f t="shared" si="16"/>
        <v>#VALUE!</v>
      </c>
      <c r="AB18" s="251" t="e">
        <f t="shared" si="17"/>
        <v>#VALUE!</v>
      </c>
      <c r="AC18" s="251" t="e">
        <f t="shared" si="18"/>
        <v>#VALUE!</v>
      </c>
      <c r="AD18" s="251" t="e">
        <f t="shared" si="19"/>
        <v>#VALUE!</v>
      </c>
      <c r="AE18" s="251" t="e">
        <f t="shared" si="7"/>
        <v>#VALUE!</v>
      </c>
      <c r="AF18" s="265">
        <f t="shared" si="20"/>
      </c>
    </row>
    <row r="19" spans="1:32" s="48" customFormat="1" ht="20.25" customHeight="1">
      <c r="A19" s="125">
        <v>8</v>
      </c>
      <c r="B19" s="126"/>
      <c r="C19" s="173"/>
      <c r="D19" s="173"/>
      <c r="E19" s="175"/>
      <c r="F19" s="171" t="s">
        <v>98</v>
      </c>
      <c r="G19" s="131"/>
      <c r="H19" s="132"/>
      <c r="I19" s="190">
        <f t="shared" si="0"/>
        <v>0</v>
      </c>
      <c r="J19" s="190">
        <f t="shared" si="8"/>
        <v>0</v>
      </c>
      <c r="K19" s="190">
        <f t="shared" si="9"/>
        <v>0</v>
      </c>
      <c r="L19" s="191">
        <f t="shared" si="1"/>
        <v>0</v>
      </c>
      <c r="M19" s="191">
        <f t="shared" si="2"/>
        <v>0</v>
      </c>
      <c r="N19" s="191">
        <f t="shared" si="3"/>
        <v>0</v>
      </c>
      <c r="O19" s="191">
        <f t="shared" si="10"/>
        <v>0</v>
      </c>
      <c r="P19" s="191">
        <f t="shared" si="11"/>
        <v>0</v>
      </c>
      <c r="Q19" s="191">
        <f t="shared" si="21"/>
        <v>0</v>
      </c>
      <c r="R19" s="191">
        <f t="shared" si="4"/>
        <v>0</v>
      </c>
      <c r="S19" s="191">
        <f t="shared" si="5"/>
        <v>0</v>
      </c>
      <c r="T19" s="191">
        <f t="shared" si="6"/>
        <v>0</v>
      </c>
      <c r="U19" s="240"/>
      <c r="V19" s="258"/>
      <c r="W19" s="251">
        <f t="shared" si="12"/>
      </c>
      <c r="X19" s="251" t="str">
        <f t="shared" si="13"/>
        <v>1627</v>
      </c>
      <c r="Y19" s="251">
        <f t="shared" si="14"/>
        <v>75</v>
      </c>
      <c r="Z19" s="251" t="e">
        <f t="shared" si="15"/>
        <v>#VALUE!</v>
      </c>
      <c r="AA19" s="251" t="e">
        <f t="shared" si="16"/>
        <v>#VALUE!</v>
      </c>
      <c r="AB19" s="251" t="e">
        <f t="shared" si="17"/>
        <v>#VALUE!</v>
      </c>
      <c r="AC19" s="251" t="e">
        <f t="shared" si="18"/>
        <v>#VALUE!</v>
      </c>
      <c r="AD19" s="251" t="e">
        <f t="shared" si="19"/>
        <v>#VALUE!</v>
      </c>
      <c r="AE19" s="251" t="e">
        <f t="shared" si="7"/>
        <v>#VALUE!</v>
      </c>
      <c r="AF19" s="265">
        <f t="shared" si="20"/>
      </c>
    </row>
    <row r="20" spans="1:32" s="48" customFormat="1" ht="20.25" customHeight="1">
      <c r="A20" s="125">
        <v>9</v>
      </c>
      <c r="B20" s="126"/>
      <c r="C20" s="173"/>
      <c r="D20" s="173"/>
      <c r="E20" s="175"/>
      <c r="F20" s="171" t="s">
        <v>98</v>
      </c>
      <c r="G20" s="131"/>
      <c r="H20" s="132"/>
      <c r="I20" s="190">
        <f>G20</f>
        <v>0</v>
      </c>
      <c r="J20" s="190">
        <f t="shared" si="8"/>
        <v>0</v>
      </c>
      <c r="K20" s="190">
        <f>SUM(I20:J20)</f>
        <v>0</v>
      </c>
      <c r="L20" s="191">
        <f>ROUND(I20*2%,2)</f>
        <v>0</v>
      </c>
      <c r="M20" s="191">
        <f>ROUND(I20*2.55%,2)</f>
        <v>0</v>
      </c>
      <c r="N20" s="191">
        <f>ROUND(I20*2%,2)</f>
        <v>0</v>
      </c>
      <c r="O20" s="191">
        <f>ROUND(I20*2%,2)</f>
        <v>0</v>
      </c>
      <c r="P20" s="191">
        <f>ROUND(I20*1%,2)</f>
        <v>0</v>
      </c>
      <c r="Q20" s="191">
        <f>SUM(L20:P20)</f>
        <v>0</v>
      </c>
      <c r="R20" s="191">
        <f>ROUND((I20-Q20)*20%-(I20-Q20)*20%*1.5%,2)</f>
        <v>0</v>
      </c>
      <c r="S20" s="191">
        <f>Q20+R20</f>
        <v>0</v>
      </c>
      <c r="T20" s="191">
        <f>I20-S20</f>
        <v>0</v>
      </c>
      <c r="U20" s="240"/>
      <c r="V20" s="258"/>
      <c r="W20" s="251">
        <f t="shared" si="12"/>
      </c>
      <c r="X20" s="251" t="str">
        <f t="shared" si="13"/>
        <v>1627</v>
      </c>
      <c r="Y20" s="251">
        <f t="shared" si="14"/>
        <v>75</v>
      </c>
      <c r="Z20" s="251" t="e">
        <f t="shared" si="15"/>
        <v>#VALUE!</v>
      </c>
      <c r="AA20" s="251" t="e">
        <f t="shared" si="16"/>
        <v>#VALUE!</v>
      </c>
      <c r="AB20" s="251" t="e">
        <f t="shared" si="17"/>
        <v>#VALUE!</v>
      </c>
      <c r="AC20" s="251" t="e">
        <f t="shared" si="18"/>
        <v>#VALUE!</v>
      </c>
      <c r="AD20" s="251" t="e">
        <f t="shared" si="19"/>
        <v>#VALUE!</v>
      </c>
      <c r="AE20" s="251" t="e">
        <f t="shared" si="7"/>
        <v>#VALUE!</v>
      </c>
      <c r="AF20" s="265">
        <f t="shared" si="20"/>
      </c>
    </row>
    <row r="21" spans="1:32" s="48" customFormat="1" ht="20.25" customHeight="1" thickBot="1">
      <c r="A21" s="125">
        <v>10</v>
      </c>
      <c r="B21" s="155"/>
      <c r="C21" s="180"/>
      <c r="D21" s="180"/>
      <c r="E21" s="192"/>
      <c r="F21" s="171" t="s">
        <v>97</v>
      </c>
      <c r="G21" s="131">
        <v>12</v>
      </c>
      <c r="H21" s="193"/>
      <c r="I21" s="190">
        <f>ROUND(G21*H21,2)</f>
        <v>0</v>
      </c>
      <c r="J21" s="190">
        <f t="shared" si="8"/>
        <v>0</v>
      </c>
      <c r="K21" s="190">
        <f t="shared" si="9"/>
        <v>0</v>
      </c>
      <c r="L21" s="191">
        <f t="shared" si="1"/>
        <v>0</v>
      </c>
      <c r="M21" s="191">
        <f t="shared" si="2"/>
        <v>0</v>
      </c>
      <c r="N21" s="191">
        <f t="shared" si="3"/>
        <v>0</v>
      </c>
      <c r="O21" s="191">
        <f t="shared" si="10"/>
        <v>0</v>
      </c>
      <c r="P21" s="191">
        <f t="shared" si="11"/>
        <v>0</v>
      </c>
      <c r="Q21" s="191">
        <f t="shared" si="21"/>
        <v>0</v>
      </c>
      <c r="R21" s="191">
        <f t="shared" si="4"/>
        <v>0</v>
      </c>
      <c r="S21" s="191">
        <f t="shared" si="5"/>
        <v>0</v>
      </c>
      <c r="T21" s="191">
        <f t="shared" si="6"/>
        <v>0</v>
      </c>
      <c r="U21" s="241"/>
      <c r="V21" s="259"/>
      <c r="W21" s="253">
        <f t="shared" si="12"/>
      </c>
      <c r="X21" s="253" t="str">
        <f t="shared" si="13"/>
        <v>1627</v>
      </c>
      <c r="Y21" s="253">
        <f t="shared" si="14"/>
        <v>75</v>
      </c>
      <c r="Z21" s="253" t="e">
        <f t="shared" si="15"/>
        <v>#VALUE!</v>
      </c>
      <c r="AA21" s="253" t="e">
        <f t="shared" si="16"/>
        <v>#VALUE!</v>
      </c>
      <c r="AB21" s="253" t="e">
        <f t="shared" si="17"/>
        <v>#VALUE!</v>
      </c>
      <c r="AC21" s="253" t="e">
        <f t="shared" si="18"/>
        <v>#VALUE!</v>
      </c>
      <c r="AD21" s="253" t="e">
        <f t="shared" si="19"/>
        <v>#VALUE!</v>
      </c>
      <c r="AE21" s="253" t="e">
        <f t="shared" si="7"/>
        <v>#VALUE!</v>
      </c>
      <c r="AF21" s="266">
        <f t="shared" si="20"/>
      </c>
    </row>
    <row r="22" spans="1:32" s="41" customFormat="1" ht="23.25" customHeight="1" thickBot="1" thickTop="1">
      <c r="A22" s="312" t="s">
        <v>24</v>
      </c>
      <c r="B22" s="313"/>
      <c r="C22" s="313"/>
      <c r="D22" s="313"/>
      <c r="E22" s="313"/>
      <c r="F22" s="314"/>
      <c r="G22" s="195"/>
      <c r="H22" s="196"/>
      <c r="I22" s="195">
        <f aca="true" t="shared" si="22" ref="I22:T22">SUM(I12:I21)</f>
        <v>2064</v>
      </c>
      <c r="J22" s="195">
        <f t="shared" si="22"/>
        <v>105.24999999999997</v>
      </c>
      <c r="K22" s="195">
        <f t="shared" si="22"/>
        <v>2169.25</v>
      </c>
      <c r="L22" s="195">
        <f t="shared" si="22"/>
        <v>41.279999999999994</v>
      </c>
      <c r="M22" s="195">
        <f t="shared" si="22"/>
        <v>52.64</v>
      </c>
      <c r="N22" s="195">
        <f t="shared" si="22"/>
        <v>41.279999999999994</v>
      </c>
      <c r="O22" s="195">
        <f t="shared" si="22"/>
        <v>41.279999999999994</v>
      </c>
      <c r="P22" s="195">
        <f t="shared" si="22"/>
        <v>20.639999999999997</v>
      </c>
      <c r="Q22" s="195">
        <f t="shared" si="22"/>
        <v>197.11999999999995</v>
      </c>
      <c r="R22" s="195">
        <f t="shared" si="22"/>
        <v>367.79</v>
      </c>
      <c r="S22" s="195">
        <f t="shared" si="22"/>
        <v>564.91</v>
      </c>
      <c r="T22" s="195">
        <f t="shared" si="22"/>
        <v>1499.09</v>
      </c>
      <c r="U22" s="242"/>
      <c r="V22" s="308" t="s">
        <v>112</v>
      </c>
      <c r="W22" s="309"/>
      <c r="X22" s="309"/>
      <c r="Y22" s="309"/>
      <c r="Z22" s="309"/>
      <c r="AA22" s="309"/>
      <c r="AB22" s="309"/>
      <c r="AC22" s="309"/>
      <c r="AD22" s="309"/>
      <c r="AE22" s="309"/>
      <c r="AF22" s="310"/>
    </row>
    <row r="23" s="106" customFormat="1" ht="12" customHeight="1" thickTop="1">
      <c r="H23" s="111"/>
    </row>
    <row r="24" spans="2:21" s="48" customFormat="1" ht="10.5" customHeight="1">
      <c r="B24" s="335" t="s">
        <v>25</v>
      </c>
      <c r="C24" s="335"/>
      <c r="D24" s="335"/>
      <c r="E24" s="335"/>
      <c r="F24" s="335"/>
      <c r="G24" s="40"/>
      <c r="H24" s="112"/>
      <c r="I24" s="40"/>
      <c r="J24" s="40"/>
      <c r="K24" s="40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2:21" s="48" customFormat="1" ht="13.5" customHeight="1">
      <c r="B25" s="48" t="s">
        <v>26</v>
      </c>
      <c r="H25" s="113"/>
      <c r="L25" s="37"/>
      <c r="M25" s="37"/>
      <c r="N25" s="37"/>
      <c r="O25" s="333">
        <f>ΟΔΗΓIΕΣ!C13</f>
        <v>0</v>
      </c>
      <c r="P25" s="333"/>
      <c r="Q25" s="334">
        <f>ΟΔΗΓIΕΣ!C14</f>
        <v>0</v>
      </c>
      <c r="R25" s="334"/>
      <c r="S25" s="37"/>
      <c r="T25" s="37"/>
      <c r="U25" s="233"/>
    </row>
    <row r="26" spans="2:21" s="48" customFormat="1" ht="13.5" customHeight="1">
      <c r="B26" s="48" t="s">
        <v>27</v>
      </c>
      <c r="H26" s="113"/>
      <c r="L26" s="330" t="str">
        <f>B31</f>
        <v>Ο/Η ΠΡΟΕΔΡΟΣ ΤΟΥ ΕΞΕΤ. ΚΕΝΤΡΟΥ</v>
      </c>
      <c r="M26" s="330"/>
      <c r="N26" s="330"/>
      <c r="O26" s="330"/>
      <c r="P26" s="330"/>
      <c r="Q26" s="330"/>
      <c r="R26" s="330"/>
      <c r="S26" s="330"/>
      <c r="T26" s="330"/>
      <c r="U26" s="231"/>
    </row>
    <row r="27" spans="2:21" s="48" customFormat="1" ht="13.5" customHeight="1">
      <c r="B27" s="48" t="s">
        <v>28</v>
      </c>
      <c r="H27" s="113"/>
      <c r="L27" s="22"/>
      <c r="M27" s="16"/>
      <c r="N27" s="22"/>
      <c r="O27" s="22"/>
      <c r="P27" s="22"/>
      <c r="Q27" s="22"/>
      <c r="R27" s="22"/>
      <c r="S27" s="22"/>
      <c r="T27" s="22"/>
      <c r="U27" s="22"/>
    </row>
    <row r="28" spans="2:21" s="48" customFormat="1" ht="13.5" customHeight="1">
      <c r="B28" s="48" t="s">
        <v>107</v>
      </c>
      <c r="H28" s="113"/>
      <c r="L28" s="22"/>
      <c r="M28" s="16"/>
      <c r="N28" s="22"/>
      <c r="O28" s="22"/>
      <c r="P28" s="22"/>
      <c r="Q28" s="22"/>
      <c r="R28" s="22"/>
      <c r="S28" s="22"/>
      <c r="T28" s="22"/>
      <c r="U28" s="22"/>
    </row>
    <row r="29" spans="8:21" s="48" customFormat="1" ht="10.5" customHeight="1">
      <c r="H29" s="113"/>
      <c r="L29" s="38"/>
      <c r="M29" s="16"/>
      <c r="N29" s="38"/>
      <c r="O29" s="38"/>
      <c r="P29" s="38"/>
      <c r="Q29" s="38"/>
      <c r="R29" s="22"/>
      <c r="S29" s="22"/>
      <c r="T29" s="22"/>
      <c r="U29" s="22"/>
    </row>
    <row r="30" spans="2:21" s="48" customFormat="1" ht="12" customHeight="1">
      <c r="B30" s="273">
        <f>ΟΔΗΓIΕΣ!C13</f>
        <v>0</v>
      </c>
      <c r="C30" s="332">
        <f>ΟΔΗΓIΕΣ!C14</f>
        <v>0</v>
      </c>
      <c r="D30" s="332"/>
      <c r="E30" s="332"/>
      <c r="F30" s="34"/>
      <c r="G30" s="41"/>
      <c r="H30" s="114"/>
      <c r="I30" s="41"/>
      <c r="J30" s="41"/>
      <c r="K30" s="41"/>
      <c r="L30" s="36"/>
      <c r="M30" s="34"/>
      <c r="N30" s="16"/>
      <c r="O30" s="16"/>
      <c r="P30" s="16"/>
      <c r="Q30" s="42"/>
      <c r="R30" s="42"/>
      <c r="S30" s="22"/>
      <c r="T30" s="22"/>
      <c r="U30" s="22"/>
    </row>
    <row r="31" spans="2:21" s="48" customFormat="1" ht="12.75" customHeight="1">
      <c r="B31" s="330" t="s">
        <v>53</v>
      </c>
      <c r="C31" s="330"/>
      <c r="D31" s="330"/>
      <c r="E31" s="330"/>
      <c r="F31" s="330"/>
      <c r="G31" s="44"/>
      <c r="H31" s="114"/>
      <c r="I31" s="44"/>
      <c r="J31" s="44"/>
      <c r="K31" s="44"/>
      <c r="L31" s="331">
        <f>B35</f>
        <v>0</v>
      </c>
      <c r="M31" s="331"/>
      <c r="N31" s="331"/>
      <c r="O31" s="331"/>
      <c r="P31" s="331"/>
      <c r="Q31" s="331"/>
      <c r="R31" s="331"/>
      <c r="S31" s="331"/>
      <c r="T31" s="331"/>
      <c r="U31" s="232"/>
    </row>
    <row r="32" spans="2:21" s="48" customFormat="1" ht="10.5" customHeight="1">
      <c r="B32" s="45"/>
      <c r="C32" s="45"/>
      <c r="D32" s="45"/>
      <c r="E32" s="45"/>
      <c r="F32" s="45"/>
      <c r="G32" s="43"/>
      <c r="H32" s="112"/>
      <c r="I32" s="43"/>
      <c r="J32" s="43"/>
      <c r="K32" s="43"/>
      <c r="L32"/>
      <c r="M32"/>
      <c r="N32"/>
      <c r="O32"/>
      <c r="P32"/>
      <c r="Q32"/>
      <c r="R32"/>
      <c r="S32"/>
      <c r="T32"/>
      <c r="U32"/>
    </row>
    <row r="33" spans="2:21" s="48" customFormat="1" ht="15" customHeight="1">
      <c r="B33" s="45"/>
      <c r="C33" s="45"/>
      <c r="D33" s="45"/>
      <c r="E33" s="45"/>
      <c r="F33" s="45"/>
      <c r="G33" s="43"/>
      <c r="H33" s="112"/>
      <c r="I33" s="43"/>
      <c r="J33" s="43"/>
      <c r="K33" s="43"/>
      <c r="L33" s="43"/>
      <c r="M33" s="44"/>
      <c r="N33" s="115"/>
      <c r="O33" s="115"/>
      <c r="P33" s="115"/>
      <c r="Q33" s="43"/>
      <c r="R33" s="43"/>
      <c r="S33" s="43"/>
      <c r="T33" s="43"/>
      <c r="U33" s="43"/>
    </row>
    <row r="34" spans="2:21" s="48" customFormat="1" ht="15" customHeight="1">
      <c r="B34" s="45"/>
      <c r="C34" s="45"/>
      <c r="D34" s="45"/>
      <c r="E34" s="45"/>
      <c r="F34" s="45"/>
      <c r="G34" s="43"/>
      <c r="H34" s="112"/>
      <c r="I34" s="43"/>
      <c r="J34" s="43"/>
      <c r="K34" s="43"/>
      <c r="M34" s="41"/>
      <c r="N34" s="115"/>
      <c r="O34" s="115"/>
      <c r="P34" s="115"/>
      <c r="Q34" s="43"/>
      <c r="R34" s="116"/>
      <c r="S34" s="43"/>
      <c r="T34" s="43"/>
      <c r="U34" s="43"/>
    </row>
    <row r="35" spans="2:21" s="48" customFormat="1" ht="15" customHeight="1">
      <c r="B35" s="330">
        <f>ΟΔΗΓIΕΣ!C15</f>
        <v>0</v>
      </c>
      <c r="C35" s="330"/>
      <c r="D35" s="330"/>
      <c r="E35" s="330"/>
      <c r="F35" s="330"/>
      <c r="G35" s="44"/>
      <c r="H35" s="114"/>
      <c r="I35" s="44"/>
      <c r="J35" s="44"/>
      <c r="K35" s="44"/>
      <c r="M35" s="41"/>
      <c r="N35" s="115"/>
      <c r="O35" s="115"/>
      <c r="P35" s="115"/>
      <c r="Q35" s="115"/>
      <c r="R35" s="115"/>
      <c r="S35" s="115"/>
      <c r="T35" s="115"/>
      <c r="U35" s="115"/>
    </row>
  </sheetData>
  <sheetProtection/>
  <mergeCells count="26">
    <mergeCell ref="G9:G11"/>
    <mergeCell ref="B35:F35"/>
    <mergeCell ref="L26:T26"/>
    <mergeCell ref="B31:F31"/>
    <mergeCell ref="L31:T31"/>
    <mergeCell ref="C30:E30"/>
    <mergeCell ref="O25:P25"/>
    <mergeCell ref="Q25:R25"/>
    <mergeCell ref="B24:F24"/>
    <mergeCell ref="J9:J11"/>
    <mergeCell ref="A9:A11"/>
    <mergeCell ref="C9:C11"/>
    <mergeCell ref="E9:E11"/>
    <mergeCell ref="F9:F11"/>
    <mergeCell ref="B9:B11"/>
    <mergeCell ref="D9:D11"/>
    <mergeCell ref="V22:AF22"/>
    <mergeCell ref="F4:M4"/>
    <mergeCell ref="F2:S2"/>
    <mergeCell ref="F5:R5"/>
    <mergeCell ref="F6:R6"/>
    <mergeCell ref="A22:F22"/>
    <mergeCell ref="A7:B7"/>
    <mergeCell ref="M8:T8"/>
    <mergeCell ref="O9:O11"/>
    <mergeCell ref="H9:H11"/>
  </mergeCells>
  <printOptions/>
  <pageMargins left="0.2" right="0.2" top="0.27" bottom="0.2" header="0.2" footer="0.16"/>
  <pageSetup fitToHeight="1" fitToWidth="1" horizontalDpi="300" verticalDpi="300" orientation="landscape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"/>
  <sheetViews>
    <sheetView workbookViewId="0" topLeftCell="C1">
      <selection activeCell="I29" sqref="I29"/>
    </sheetView>
  </sheetViews>
  <sheetFormatPr defaultColWidth="9.00390625" defaultRowHeight="12.75"/>
  <cols>
    <col min="1" max="1" width="3.125" style="16" customWidth="1"/>
    <col min="2" max="2" width="30.375" style="16" customWidth="1"/>
    <col min="3" max="3" width="4.00390625" style="16" customWidth="1"/>
    <col min="4" max="4" width="3.75390625" style="16" customWidth="1"/>
    <col min="5" max="5" width="11.125" style="16" customWidth="1"/>
    <col min="6" max="6" width="11.75390625" style="16" customWidth="1"/>
    <col min="7" max="7" width="8.25390625" style="16" customWidth="1"/>
    <col min="8" max="8" width="4.875" style="90" customWidth="1"/>
    <col min="9" max="9" width="8.00390625" style="16" customWidth="1"/>
    <col min="10" max="11" width="7.125" style="16" customWidth="1"/>
    <col min="12" max="12" width="7.00390625" style="16" customWidth="1"/>
    <col min="13" max="13" width="6.125" style="16" customWidth="1"/>
    <col min="14" max="14" width="6.00390625" style="16" customWidth="1"/>
    <col min="15" max="15" width="5.00390625" style="16" customWidth="1"/>
    <col min="16" max="17" width="6.875" style="16" customWidth="1"/>
    <col min="18" max="18" width="8.125" style="16" customWidth="1"/>
    <col min="19" max="19" width="1.625" style="16" customWidth="1"/>
    <col min="20" max="20" width="33.75390625" style="16" customWidth="1"/>
    <col min="21" max="29" width="9.125" style="16" hidden="1" customWidth="1"/>
    <col min="30" max="30" width="36.375" style="16" customWidth="1"/>
    <col min="31" max="16384" width="9.125" style="16" customWidth="1"/>
  </cols>
  <sheetData>
    <row r="1" spans="1:19" ht="15" customHeight="1">
      <c r="A1" s="33" t="s">
        <v>2</v>
      </c>
      <c r="B1" s="34"/>
      <c r="C1" s="34"/>
      <c r="D1" s="34"/>
      <c r="R1"/>
      <c r="S1"/>
    </row>
    <row r="2" spans="1:19" ht="15" customHeight="1">
      <c r="A2" s="33" t="s">
        <v>55</v>
      </c>
      <c r="B2" s="34"/>
      <c r="C2" s="34"/>
      <c r="D2" s="34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4"/>
      <c r="R2" s="22"/>
      <c r="S2" s="22"/>
    </row>
    <row r="3" spans="1:19" ht="15" customHeight="1">
      <c r="A3" s="33" t="s">
        <v>54</v>
      </c>
      <c r="B3" s="34"/>
      <c r="C3" s="34"/>
      <c r="D3" s="34"/>
      <c r="F3" s="311" t="s">
        <v>78</v>
      </c>
      <c r="G3" s="311"/>
      <c r="H3" s="311"/>
      <c r="I3" s="311"/>
      <c r="J3" s="311"/>
      <c r="K3" s="311"/>
      <c r="L3" s="311"/>
      <c r="M3" s="110">
        <f>'ΛΥΚ ΕΠΙΤΡ ΜΟΝ '!N4</f>
        <v>0</v>
      </c>
      <c r="N3" s="110"/>
      <c r="O3" s="110"/>
      <c r="P3" s="110"/>
      <c r="Q3" s="220"/>
      <c r="R3" s="22"/>
      <c r="S3" s="22"/>
    </row>
    <row r="4" spans="1:19" ht="15" customHeight="1">
      <c r="A4" s="33" t="s">
        <v>4</v>
      </c>
      <c r="B4" s="34"/>
      <c r="C4" s="34"/>
      <c r="D4" s="34"/>
      <c r="F4" s="311" t="s">
        <v>105</v>
      </c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4"/>
      <c r="S4" s="34"/>
    </row>
    <row r="5" spans="1:17" ht="15" customHeight="1">
      <c r="A5" s="33" t="s">
        <v>5</v>
      </c>
      <c r="B5" s="34"/>
      <c r="C5" s="34"/>
      <c r="D5" s="34"/>
      <c r="E5" s="34"/>
      <c r="F5" s="311" t="s">
        <v>104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</row>
    <row r="6" spans="1:17" ht="15" customHeight="1">
      <c r="A6" s="33"/>
      <c r="B6" s="34"/>
      <c r="C6" s="34"/>
      <c r="D6" s="34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4"/>
    </row>
    <row r="7" spans="1:2" ht="15" customHeight="1">
      <c r="A7" s="110">
        <f>'ΛΥΚ ΕΠΙΤΡ ΜΟΝ '!A7:B7</f>
        <v>0</v>
      </c>
      <c r="B7" s="226"/>
    </row>
    <row r="8" spans="11:17" ht="12" customHeight="1" thickBot="1">
      <c r="K8" s="317" t="s">
        <v>6</v>
      </c>
      <c r="L8" s="318"/>
      <c r="M8" s="318"/>
      <c r="N8" s="318"/>
      <c r="O8" s="318"/>
      <c r="P8" s="318"/>
      <c r="Q8" s="319"/>
    </row>
    <row r="9" spans="1:30" ht="20.25" customHeight="1" thickTop="1">
      <c r="A9" s="347" t="s">
        <v>12</v>
      </c>
      <c r="B9" s="350" t="s">
        <v>82</v>
      </c>
      <c r="C9" s="353" t="s">
        <v>1</v>
      </c>
      <c r="D9" s="347" t="s">
        <v>49</v>
      </c>
      <c r="E9" s="347" t="s">
        <v>47</v>
      </c>
      <c r="F9" s="358" t="s">
        <v>7</v>
      </c>
      <c r="G9" s="339" t="s">
        <v>57</v>
      </c>
      <c r="H9" s="339" t="s">
        <v>58</v>
      </c>
      <c r="I9" s="339" t="s">
        <v>29</v>
      </c>
      <c r="J9" s="342" t="s">
        <v>63</v>
      </c>
      <c r="K9" s="339" t="s">
        <v>59</v>
      </c>
      <c r="L9" s="340" t="s">
        <v>61</v>
      </c>
      <c r="M9" s="339" t="s">
        <v>101</v>
      </c>
      <c r="N9" s="369" t="s">
        <v>65</v>
      </c>
      <c r="O9" s="372" t="s">
        <v>89</v>
      </c>
      <c r="P9" s="340" t="s">
        <v>90</v>
      </c>
      <c r="Q9" s="339" t="s">
        <v>60</v>
      </c>
      <c r="R9" s="339" t="s">
        <v>62</v>
      </c>
      <c r="S9" s="244"/>
      <c r="T9" s="235"/>
      <c r="U9" s="256"/>
      <c r="V9" s="256"/>
      <c r="W9" s="256"/>
      <c r="X9" s="256"/>
      <c r="Y9" s="256"/>
      <c r="Z9" s="256"/>
      <c r="AA9" s="256"/>
      <c r="AB9" s="256"/>
      <c r="AC9" s="256"/>
      <c r="AD9" s="235"/>
    </row>
    <row r="10" spans="1:30" ht="43.5" customHeight="1">
      <c r="A10" s="348"/>
      <c r="B10" s="351"/>
      <c r="C10" s="354"/>
      <c r="D10" s="348"/>
      <c r="E10" s="356"/>
      <c r="F10" s="359"/>
      <c r="G10" s="339"/>
      <c r="H10" s="339"/>
      <c r="I10" s="339"/>
      <c r="J10" s="343"/>
      <c r="K10" s="339"/>
      <c r="L10" s="341"/>
      <c r="M10" s="366"/>
      <c r="N10" s="370"/>
      <c r="O10" s="373"/>
      <c r="P10" s="367"/>
      <c r="Q10" s="339"/>
      <c r="R10" s="339"/>
      <c r="S10" s="244"/>
      <c r="T10" s="255" t="s">
        <v>109</v>
      </c>
      <c r="U10" s="256"/>
      <c r="V10" s="256"/>
      <c r="W10" s="256"/>
      <c r="X10" s="256"/>
      <c r="Y10" s="256"/>
      <c r="Z10" s="256"/>
      <c r="AA10" s="256"/>
      <c r="AB10" s="256"/>
      <c r="AC10" s="256"/>
      <c r="AD10" s="255" t="s">
        <v>111</v>
      </c>
    </row>
    <row r="11" spans="1:30" ht="28.5" customHeight="1" thickBot="1">
      <c r="A11" s="349"/>
      <c r="B11" s="352"/>
      <c r="C11" s="355"/>
      <c r="D11" s="349"/>
      <c r="E11" s="357"/>
      <c r="F11" s="360"/>
      <c r="G11" s="339"/>
      <c r="H11" s="339"/>
      <c r="I11" s="339"/>
      <c r="J11" s="222">
        <v>0.2856</v>
      </c>
      <c r="K11" s="339"/>
      <c r="L11" s="222">
        <v>0.165</v>
      </c>
      <c r="M11" s="366"/>
      <c r="N11" s="371"/>
      <c r="O11" s="374"/>
      <c r="P11" s="368"/>
      <c r="Q11" s="339"/>
      <c r="R11" s="339"/>
      <c r="S11" s="244"/>
      <c r="T11" s="255" t="s">
        <v>110</v>
      </c>
      <c r="U11" s="256"/>
      <c r="V11" s="256"/>
      <c r="W11" s="256"/>
      <c r="X11" s="256"/>
      <c r="Y11" s="256"/>
      <c r="Z11" s="256"/>
      <c r="AA11" s="256"/>
      <c r="AB11" s="256"/>
      <c r="AC11" s="256"/>
      <c r="AD11" s="236"/>
    </row>
    <row r="12" spans="1:30" ht="18.75" customHeight="1" thickTop="1">
      <c r="A12" s="117">
        <v>1</v>
      </c>
      <c r="B12" s="87"/>
      <c r="C12" s="118"/>
      <c r="D12" s="119"/>
      <c r="E12" s="120"/>
      <c r="F12" s="121"/>
      <c r="G12" s="228"/>
      <c r="H12" s="144"/>
      <c r="I12" s="122">
        <f>G12</f>
        <v>0</v>
      </c>
      <c r="J12" s="124">
        <f>ROUND(I12*28.56%,2)</f>
        <v>0</v>
      </c>
      <c r="K12" s="124">
        <f>I12+J12</f>
        <v>0</v>
      </c>
      <c r="L12" s="124">
        <f>ROUND(I12*16.5%,2)</f>
        <v>0</v>
      </c>
      <c r="M12" s="145">
        <f>J12+L12</f>
        <v>0</v>
      </c>
      <c r="N12" s="124">
        <f>ROUND(I12*1%,2)</f>
        <v>0</v>
      </c>
      <c r="O12" s="124">
        <f>ROUND(I12*1%,2)</f>
        <v>0</v>
      </c>
      <c r="P12" s="124">
        <f>ROUND((I12-L12-N12-O12)*20%-(I12-L12-N12-O12)*20%*1.5%,2)</f>
        <v>0</v>
      </c>
      <c r="Q12" s="124">
        <f>SUM(N12:P12)</f>
        <v>0</v>
      </c>
      <c r="R12" s="124">
        <f>I12-L12-Q12</f>
        <v>0</v>
      </c>
      <c r="S12" s="245"/>
      <c r="T12" s="257"/>
      <c r="U12" s="249">
        <f>CONCATENATE(RIGHT(T12,23),LEFT(T12,4))</f>
      </c>
      <c r="V12" s="249" t="str">
        <f>CONCATENATE(LEFT(U12,23),1627,RIGHT(U12,2))</f>
        <v>1627</v>
      </c>
      <c r="W12" s="249">
        <f>MOD(LEFT(V12,9),97)</f>
        <v>75</v>
      </c>
      <c r="X12" s="249" t="e">
        <f>CONCATENATE(W12,RIGHT(V12,LEN(V12)-9))</f>
        <v>#VALUE!</v>
      </c>
      <c r="Y12" s="249" t="e">
        <f>MOD(LEFT(X12,9),97)</f>
        <v>#VALUE!</v>
      </c>
      <c r="Z12" s="249" t="e">
        <f>CONCATENATE(Y12,RIGHT(X12,LEN(X12)-9))</f>
        <v>#VALUE!</v>
      </c>
      <c r="AA12" s="249" t="e">
        <f>MOD(LEFT(Z12,9),97)</f>
        <v>#VALUE!</v>
      </c>
      <c r="AB12" s="249" t="e">
        <f>CONCATENATE(AA12,RIGHT(Z12,LEN(Z12)-9))</f>
        <v>#VALUE!</v>
      </c>
      <c r="AC12" s="249" t="e">
        <f>MOD(LEFT(AB12,9),97)</f>
        <v>#VALUE!</v>
      </c>
      <c r="AD12" s="250">
        <f>IF(ISBLANK(T12)=TRUE,"",IF(LEN(T12)&lt;&gt;27,"Ο ΑΡΙΘΜΟΣ ΠΡΕΠΕΙ ΝΑ ΕΧΕΙ 27 ΨΗΦΙΑ",IF(AC12=1,"ΣΩΣΤΟΣ IBAN","ΛΑΘΟΣ IBAN")))</f>
      </c>
    </row>
    <row r="13" spans="1:30" ht="18.75" customHeight="1">
      <c r="A13" s="125">
        <v>2</v>
      </c>
      <c r="B13" s="126"/>
      <c r="C13" s="127"/>
      <c r="D13" s="128"/>
      <c r="E13" s="129"/>
      <c r="F13" s="130"/>
      <c r="G13" s="229"/>
      <c r="H13" s="146"/>
      <c r="I13" s="131">
        <f>G13</f>
        <v>0</v>
      </c>
      <c r="J13" s="133">
        <f>ROUND(I13*28.56%,2)</f>
        <v>0</v>
      </c>
      <c r="K13" s="133">
        <f>I13+J13</f>
        <v>0</v>
      </c>
      <c r="L13" s="133">
        <f>ROUND(I13*16.5%,2)</f>
        <v>0</v>
      </c>
      <c r="M13" s="147">
        <f>J13+L13</f>
        <v>0</v>
      </c>
      <c r="N13" s="133">
        <f>ROUND(I13*1%,2)</f>
        <v>0</v>
      </c>
      <c r="O13" s="133">
        <f>ROUND(I13*1%,2)</f>
        <v>0</v>
      </c>
      <c r="P13" s="133">
        <f>ROUND((I13-L13-N13-O13)*20%-(I13-L13-N13-O13)*20%*1.5%,2)</f>
        <v>0</v>
      </c>
      <c r="Q13" s="133">
        <f>SUM(N13:P13)</f>
        <v>0</v>
      </c>
      <c r="R13" s="133">
        <f>I13-L13-Q13</f>
        <v>0</v>
      </c>
      <c r="S13" s="246"/>
      <c r="T13" s="258"/>
      <c r="U13" s="251">
        <f>CONCATENATE(RIGHT(T13,23),LEFT(T13,4))</f>
      </c>
      <c r="V13" s="251" t="str">
        <f>CONCATENATE(LEFT(U13,23),1627,RIGHT(U13,2))</f>
        <v>1627</v>
      </c>
      <c r="W13" s="251">
        <f>MOD(LEFT(V13,9),97)</f>
        <v>75</v>
      </c>
      <c r="X13" s="251" t="e">
        <f>CONCATENATE(W13,RIGHT(V13,LEN(V13)-9))</f>
        <v>#VALUE!</v>
      </c>
      <c r="Y13" s="251" t="e">
        <f>MOD(LEFT(X13,9),97)</f>
        <v>#VALUE!</v>
      </c>
      <c r="Z13" s="251" t="e">
        <f>CONCATENATE(Y13,RIGHT(X13,LEN(X13)-9))</f>
        <v>#VALUE!</v>
      </c>
      <c r="AA13" s="251" t="e">
        <f>MOD(LEFT(Z13,9),97)</f>
        <v>#VALUE!</v>
      </c>
      <c r="AB13" s="251" t="e">
        <f>CONCATENATE(AA13,RIGHT(Z13,LEN(Z13)-9))</f>
        <v>#VALUE!</v>
      </c>
      <c r="AC13" s="251" t="e">
        <f>MOD(LEFT(AB13,9),97)</f>
        <v>#VALUE!</v>
      </c>
      <c r="AD13" s="252">
        <f>IF(ISBLANK(T13)=TRUE,"",IF(LEN(T13)&lt;&gt;27,"Ο ΑΡΙΘΜΟΣ ΠΡΕΠΕΙ ΝΑ ΕΧΕΙ 27 ΨΗΦΙΑ",IF(AC13=1,"ΣΩΣΤΟΣ IBAN","ΛΑΘΟΣ IBAN")))</f>
      </c>
    </row>
    <row r="14" spans="1:30" ht="18.75" customHeight="1">
      <c r="A14" s="125">
        <v>3</v>
      </c>
      <c r="B14" s="126"/>
      <c r="C14" s="127"/>
      <c r="D14" s="128"/>
      <c r="E14" s="129"/>
      <c r="F14" s="130"/>
      <c r="G14" s="229"/>
      <c r="H14" s="146"/>
      <c r="I14" s="131">
        <f>G14</f>
        <v>0</v>
      </c>
      <c r="J14" s="133">
        <f>ROUND(I14*28.56%,2)</f>
        <v>0</v>
      </c>
      <c r="K14" s="133">
        <f>I14+J14</f>
        <v>0</v>
      </c>
      <c r="L14" s="133">
        <f>ROUND(I14*16.5%,2)</f>
        <v>0</v>
      </c>
      <c r="M14" s="147">
        <f>J14+L14</f>
        <v>0</v>
      </c>
      <c r="N14" s="133">
        <f>ROUND(I14*1%,2)</f>
        <v>0</v>
      </c>
      <c r="O14" s="133">
        <f>ROUND(I14*1%,2)</f>
        <v>0</v>
      </c>
      <c r="P14" s="133">
        <f>ROUND((I14-L14-N14-O14)*20%-(I14-L14-N14-O14)*20%*1.5%,2)</f>
        <v>0</v>
      </c>
      <c r="Q14" s="133">
        <f>SUM(N14:P14)</f>
        <v>0</v>
      </c>
      <c r="R14" s="133">
        <f>I14-L14-Q14</f>
        <v>0</v>
      </c>
      <c r="S14" s="246"/>
      <c r="T14" s="258"/>
      <c r="U14" s="251">
        <f>CONCATENATE(RIGHT(T14,23),LEFT(T14,4))</f>
      </c>
      <c r="V14" s="251" t="str">
        <f>CONCATENATE(LEFT(U14,23),1627,RIGHT(U14,2))</f>
        <v>1627</v>
      </c>
      <c r="W14" s="251">
        <f>MOD(LEFT(V14,9),97)</f>
        <v>75</v>
      </c>
      <c r="X14" s="251" t="e">
        <f>CONCATENATE(W14,RIGHT(V14,LEN(V14)-9))</f>
        <v>#VALUE!</v>
      </c>
      <c r="Y14" s="251" t="e">
        <f>MOD(LEFT(X14,9),97)</f>
        <v>#VALUE!</v>
      </c>
      <c r="Z14" s="251" t="e">
        <f>CONCATENATE(Y14,RIGHT(X14,LEN(X14)-9))</f>
        <v>#VALUE!</v>
      </c>
      <c r="AA14" s="251" t="e">
        <f>MOD(LEFT(Z14,9),97)</f>
        <v>#VALUE!</v>
      </c>
      <c r="AB14" s="251" t="e">
        <f>CONCATENATE(AA14,RIGHT(Z14,LEN(Z14)-9))</f>
        <v>#VALUE!</v>
      </c>
      <c r="AC14" s="251" t="e">
        <f>MOD(LEFT(AB14,9),97)</f>
        <v>#VALUE!</v>
      </c>
      <c r="AD14" s="252">
        <f>IF(ISBLANK(T14)=TRUE,"",IF(LEN(T14)&lt;&gt;27,"Ο ΑΡΙΘΜΟΣ ΠΡΕΠΕΙ ΝΑ ΕΧΕΙ 27 ΨΗΦΙΑ",IF(AC14=1,"ΣΩΣΤΟΣ IBAN","ΛΑΘΟΣ IBAN")))</f>
      </c>
    </row>
    <row r="15" spans="1:30" ht="18.75" customHeight="1" thickBot="1">
      <c r="A15" s="136">
        <v>4</v>
      </c>
      <c r="B15" s="88"/>
      <c r="C15" s="137"/>
      <c r="D15" s="138"/>
      <c r="E15" s="139"/>
      <c r="F15" s="140"/>
      <c r="G15" s="230"/>
      <c r="H15" s="148"/>
      <c r="I15" s="141">
        <f>G15</f>
        <v>0</v>
      </c>
      <c r="J15" s="133">
        <f>ROUND(I15*28.56%,2)</f>
        <v>0</v>
      </c>
      <c r="K15" s="143">
        <f>I15+J15</f>
        <v>0</v>
      </c>
      <c r="L15" s="133">
        <f>ROUND(I15*16.5%,2)</f>
        <v>0</v>
      </c>
      <c r="M15" s="149">
        <f>J15+L15</f>
        <v>0</v>
      </c>
      <c r="N15" s="143">
        <f>ROUND(I15*1%,2)</f>
        <v>0</v>
      </c>
      <c r="O15" s="143">
        <f>ROUND(I15*1%,2)</f>
        <v>0</v>
      </c>
      <c r="P15" s="143">
        <f>ROUND((I15-L15-N15-O15)*20%-(I15-L15-N15-O15)*20%*1.5%,2)</f>
        <v>0</v>
      </c>
      <c r="Q15" s="143">
        <f>SUM(N15:P15)</f>
        <v>0</v>
      </c>
      <c r="R15" s="143">
        <f>I15-L15-Q15</f>
        <v>0</v>
      </c>
      <c r="S15" s="247"/>
      <c r="T15" s="259"/>
      <c r="U15" s="253">
        <f>CONCATENATE(RIGHT(T15,23),LEFT(T15,4))</f>
      </c>
      <c r="V15" s="253" t="str">
        <f>CONCATENATE(LEFT(U15,23),1627,RIGHT(U15,2))</f>
        <v>1627</v>
      </c>
      <c r="W15" s="253">
        <f>MOD(LEFT(V15,9),97)</f>
        <v>75</v>
      </c>
      <c r="X15" s="253" t="e">
        <f>CONCATENATE(W15,RIGHT(V15,LEN(V15)-9))</f>
        <v>#VALUE!</v>
      </c>
      <c r="Y15" s="253" t="e">
        <f>MOD(LEFT(X15,9),97)</f>
        <v>#VALUE!</v>
      </c>
      <c r="Z15" s="253" t="e">
        <f>CONCATENATE(Y15,RIGHT(X15,LEN(X15)-9))</f>
        <v>#VALUE!</v>
      </c>
      <c r="AA15" s="253" t="e">
        <f>MOD(LEFT(Z15,9),97)</f>
        <v>#VALUE!</v>
      </c>
      <c r="AB15" s="253" t="e">
        <f>CONCATENATE(AA15,RIGHT(Z15,LEN(Z15)-9))</f>
        <v>#VALUE!</v>
      </c>
      <c r="AC15" s="253" t="e">
        <f>MOD(LEFT(AB15,9),97)</f>
        <v>#VALUE!</v>
      </c>
      <c r="AD15" s="254">
        <f>IF(ISBLANK(T15)=TRUE,"",IF(LEN(T15)&lt;&gt;27,"Ο ΑΡΙΘΜΟΣ ΠΡΕΠΕΙ ΝΑ ΕΧΕΙ 27 ΨΗΦΙΑ",IF(AC15=1,"ΣΩΣΤΟΣ IBAN","ΛΑΘΟΣ IBAN")))</f>
      </c>
    </row>
    <row r="16" spans="1:30" s="34" customFormat="1" ht="22.5" customHeight="1" thickBot="1" thickTop="1">
      <c r="A16" s="344" t="s">
        <v>24</v>
      </c>
      <c r="B16" s="345"/>
      <c r="C16" s="345"/>
      <c r="D16" s="345"/>
      <c r="E16" s="345"/>
      <c r="F16" s="346"/>
      <c r="G16" s="51"/>
      <c r="H16" s="92"/>
      <c r="I16" s="99">
        <f aca="true" t="shared" si="0" ref="I16:R16">SUM(I12:I15)</f>
        <v>0</v>
      </c>
      <c r="J16" s="99">
        <f t="shared" si="0"/>
        <v>0</v>
      </c>
      <c r="K16" s="99">
        <f t="shared" si="0"/>
        <v>0</v>
      </c>
      <c r="L16" s="99">
        <f t="shared" si="0"/>
        <v>0</v>
      </c>
      <c r="M16" s="99">
        <f t="shared" si="0"/>
        <v>0</v>
      </c>
      <c r="N16" s="99">
        <f t="shared" si="0"/>
        <v>0</v>
      </c>
      <c r="O16" s="99">
        <f t="shared" si="0"/>
        <v>0</v>
      </c>
      <c r="P16" s="99">
        <f t="shared" si="0"/>
        <v>0</v>
      </c>
      <c r="Q16" s="99">
        <f t="shared" si="0"/>
        <v>0</v>
      </c>
      <c r="R16" s="99">
        <f t="shared" si="0"/>
        <v>0</v>
      </c>
      <c r="S16" s="248"/>
      <c r="T16" s="361" t="s">
        <v>113</v>
      </c>
      <c r="U16" s="362"/>
      <c r="V16" s="362"/>
      <c r="W16" s="362"/>
      <c r="X16" s="362"/>
      <c r="Y16" s="362"/>
      <c r="Z16" s="362"/>
      <c r="AA16" s="362"/>
      <c r="AB16" s="362"/>
      <c r="AC16" s="362"/>
      <c r="AD16" s="363"/>
    </row>
    <row r="17" s="22" customFormat="1" ht="15.75" customHeight="1" thickTop="1">
      <c r="H17" s="93"/>
    </row>
    <row r="18" spans="2:19" ht="15" customHeight="1">
      <c r="B18" s="311" t="s">
        <v>25</v>
      </c>
      <c r="C18" s="311"/>
      <c r="D18" s="311"/>
      <c r="E18" s="311"/>
      <c r="F18" s="311"/>
      <c r="G18" s="36"/>
      <c r="H18" s="94"/>
      <c r="I18" s="36"/>
      <c r="J18"/>
      <c r="K18"/>
      <c r="L18"/>
      <c r="M18"/>
      <c r="N18"/>
      <c r="O18"/>
      <c r="P18"/>
      <c r="Q18"/>
      <c r="R18"/>
      <c r="S18"/>
    </row>
    <row r="19" spans="2:19" ht="15" customHeight="1">
      <c r="B19" s="16" t="s">
        <v>26</v>
      </c>
      <c r="J19"/>
      <c r="K19"/>
      <c r="L19"/>
      <c r="M19"/>
      <c r="N19"/>
      <c r="O19"/>
      <c r="P19"/>
      <c r="Q19"/>
      <c r="R19"/>
      <c r="S19"/>
    </row>
    <row r="20" spans="2:19" ht="15" customHeight="1">
      <c r="B20" s="16" t="s">
        <v>27</v>
      </c>
      <c r="J20"/>
      <c r="K20"/>
      <c r="L20"/>
      <c r="M20"/>
      <c r="N20"/>
      <c r="O20"/>
      <c r="P20"/>
      <c r="Q20"/>
      <c r="R20"/>
      <c r="S20"/>
    </row>
    <row r="21" spans="2:19" ht="15" customHeight="1">
      <c r="B21" s="16" t="s">
        <v>28</v>
      </c>
      <c r="J21"/>
      <c r="K21"/>
      <c r="L21"/>
      <c r="M21"/>
      <c r="N21"/>
      <c r="O21"/>
      <c r="P21"/>
      <c r="Q21"/>
      <c r="R21"/>
      <c r="S21"/>
    </row>
    <row r="22" spans="2:19" ht="15" customHeight="1">
      <c r="B22" s="48" t="s">
        <v>107</v>
      </c>
      <c r="J22"/>
      <c r="K22"/>
      <c r="L22"/>
      <c r="M22"/>
      <c r="N22"/>
      <c r="O22"/>
      <c r="P22"/>
      <c r="Q22"/>
      <c r="R22"/>
      <c r="S22"/>
    </row>
    <row r="23" spans="10:19" ht="15" customHeight="1">
      <c r="J23"/>
      <c r="K23"/>
      <c r="L23"/>
      <c r="M23"/>
      <c r="N23"/>
      <c r="O23"/>
      <c r="P23"/>
      <c r="Q23"/>
      <c r="R23"/>
      <c r="S23"/>
    </row>
    <row r="24" spans="2:19" ht="15" customHeight="1">
      <c r="B24" s="277">
        <f>'ΛΥΚ ΕΠΙΤΡ ΜΟΝ '!B30</f>
        <v>0</v>
      </c>
      <c r="C24" s="375">
        <f>ΟΔΗΓIΕΣ!C14</f>
        <v>0</v>
      </c>
      <c r="D24" s="375"/>
      <c r="E24" s="375"/>
      <c r="F24" s="34"/>
      <c r="G24" s="34"/>
      <c r="H24" s="95"/>
      <c r="I24" s="34"/>
      <c r="J24" s="40"/>
      <c r="K24" s="41"/>
      <c r="L24" s="41"/>
      <c r="M24" s="41"/>
      <c r="N24" s="41"/>
      <c r="O24" s="41"/>
      <c r="Q24" s="42"/>
      <c r="R24" s="39"/>
      <c r="S24" s="39"/>
    </row>
    <row r="25" spans="2:19" ht="15" customHeight="1">
      <c r="B25" s="330" t="s">
        <v>53</v>
      </c>
      <c r="C25" s="330"/>
      <c r="D25" s="330"/>
      <c r="E25" s="330"/>
      <c r="F25" s="330"/>
      <c r="G25" s="86"/>
      <c r="H25" s="95"/>
      <c r="I25" s="86"/>
      <c r="J25" s="37"/>
      <c r="K25" s="333">
        <f>ΟΔΗΓIΕΣ!C13</f>
        <v>0</v>
      </c>
      <c r="L25" s="333"/>
      <c r="M25" s="333"/>
      <c r="N25" s="334">
        <f>ΟΔΗΓIΕΣ!C14</f>
        <v>0</v>
      </c>
      <c r="O25" s="334"/>
      <c r="P25" s="334"/>
      <c r="Q25" s="37"/>
      <c r="R25" s="37"/>
      <c r="S25" s="37"/>
    </row>
    <row r="26" spans="2:19" ht="15" customHeight="1">
      <c r="B26" s="45"/>
      <c r="C26" s="45"/>
      <c r="D26" s="45"/>
      <c r="E26" s="46"/>
      <c r="F26" s="46"/>
      <c r="G26" s="46"/>
      <c r="H26" s="96"/>
      <c r="I26" s="46"/>
      <c r="J26" s="89"/>
      <c r="K26" s="331" t="s">
        <v>53</v>
      </c>
      <c r="L26" s="331"/>
      <c r="M26" s="331"/>
      <c r="N26" s="331"/>
      <c r="O26" s="331"/>
      <c r="P26" s="331"/>
      <c r="Q26" s="331"/>
      <c r="R26" s="89"/>
      <c r="S26" s="89"/>
    </row>
    <row r="27" spans="2:19" ht="15" customHeight="1">
      <c r="B27" s="45"/>
      <c r="C27" s="45"/>
      <c r="D27" s="45"/>
      <c r="E27" s="46"/>
      <c r="F27" s="46"/>
      <c r="G27" s="46"/>
      <c r="H27" s="96"/>
      <c r="I27" s="46"/>
      <c r="J27" s="43"/>
      <c r="K27" s="44"/>
      <c r="L27" s="44"/>
      <c r="M27" s="44"/>
      <c r="N27" s="44"/>
      <c r="O27" s="44"/>
      <c r="P27" s="47"/>
      <c r="Q27" s="45"/>
      <c r="R27" s="46"/>
      <c r="S27" s="46"/>
    </row>
    <row r="28" spans="2:19" ht="15" customHeight="1">
      <c r="B28" s="45"/>
      <c r="C28" s="45"/>
      <c r="D28" s="45"/>
      <c r="E28" s="46"/>
      <c r="F28" s="46"/>
      <c r="G28" s="46"/>
      <c r="H28" s="96"/>
      <c r="I28" s="46"/>
      <c r="J28" s="48"/>
      <c r="K28" s="41"/>
      <c r="L28" s="41"/>
      <c r="M28" s="41"/>
      <c r="N28" s="41"/>
      <c r="O28" s="41"/>
      <c r="P28" s="47"/>
      <c r="Q28" s="45"/>
      <c r="R28" s="46"/>
      <c r="S28" s="46"/>
    </row>
    <row r="29" spans="2:19" ht="15" customHeight="1">
      <c r="B29" s="330">
        <f>'ΛΥΚ ΕΠΙΤΡ ΜΟΝ '!B35</f>
        <v>0</v>
      </c>
      <c r="C29" s="330"/>
      <c r="D29" s="330"/>
      <c r="E29" s="330"/>
      <c r="F29" s="330"/>
      <c r="G29" s="86"/>
      <c r="H29" s="95"/>
      <c r="I29" s="86"/>
      <c r="K29" s="34"/>
      <c r="L29" s="34"/>
      <c r="M29" s="34"/>
      <c r="N29" s="34"/>
      <c r="O29" s="34"/>
      <c r="P29" s="47"/>
      <c r="Q29" s="50"/>
      <c r="R29" s="47"/>
      <c r="S29" s="47"/>
    </row>
    <row r="30" spans="2:19" ht="15" customHeight="1">
      <c r="B30" s="86"/>
      <c r="C30" s="86"/>
      <c r="D30" s="86"/>
      <c r="E30" s="86"/>
      <c r="F30" s="86"/>
      <c r="G30" s="86"/>
      <c r="H30" s="95"/>
      <c r="I30" s="86"/>
      <c r="K30" s="364">
        <f>'ΛΥΚ ΕΠΙΤΡ ΜΟΝ '!B35</f>
        <v>0</v>
      </c>
      <c r="L30" s="365"/>
      <c r="M30" s="365"/>
      <c r="N30" s="365"/>
      <c r="O30" s="365"/>
      <c r="P30" s="365"/>
      <c r="Q30" s="365"/>
      <c r="R30"/>
      <c r="S30"/>
    </row>
  </sheetData>
  <mergeCells count="34">
    <mergeCell ref="K26:Q26"/>
    <mergeCell ref="T16:AD16"/>
    <mergeCell ref="K30:Q30"/>
    <mergeCell ref="M9:M11"/>
    <mergeCell ref="R9:R11"/>
    <mergeCell ref="P9:P11"/>
    <mergeCell ref="Q9:Q11"/>
    <mergeCell ref="N9:N11"/>
    <mergeCell ref="O9:O11"/>
    <mergeCell ref="K25:M25"/>
    <mergeCell ref="N25:P25"/>
    <mergeCell ref="F2:P2"/>
    <mergeCell ref="F6:P6"/>
    <mergeCell ref="F4:Q4"/>
    <mergeCell ref="F5:Q5"/>
    <mergeCell ref="F3:L3"/>
    <mergeCell ref="K8:Q8"/>
    <mergeCell ref="A9:A11"/>
    <mergeCell ref="B9:B11"/>
    <mergeCell ref="C9:C11"/>
    <mergeCell ref="D9:D11"/>
    <mergeCell ref="E9:E11"/>
    <mergeCell ref="F9:F11"/>
    <mergeCell ref="H9:H11"/>
    <mergeCell ref="B29:F29"/>
    <mergeCell ref="I9:I11"/>
    <mergeCell ref="K9:K11"/>
    <mergeCell ref="L9:L10"/>
    <mergeCell ref="B25:F25"/>
    <mergeCell ref="G9:G11"/>
    <mergeCell ref="J9:J10"/>
    <mergeCell ref="B18:F18"/>
    <mergeCell ref="A16:F16"/>
    <mergeCell ref="C24:E24"/>
  </mergeCells>
  <printOptions/>
  <pageMargins left="0.2" right="0.2" top="0.29" bottom="0.29" header="0.19" footer="0.16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5"/>
  <dimension ref="A1:AF62"/>
  <sheetViews>
    <sheetView zoomScalePageLayoutView="0" workbookViewId="0" topLeftCell="E5">
      <selection activeCell="Q57" sqref="Q57:R57"/>
    </sheetView>
  </sheetViews>
  <sheetFormatPr defaultColWidth="9.00390625" defaultRowHeight="12.75"/>
  <cols>
    <col min="1" max="1" width="3.125" style="16" customWidth="1"/>
    <col min="2" max="2" width="28.875" style="16" customWidth="1"/>
    <col min="3" max="3" width="3.875" style="16" customWidth="1"/>
    <col min="4" max="4" width="4.125" style="16" customWidth="1"/>
    <col min="5" max="5" width="11.625" style="16" customWidth="1"/>
    <col min="6" max="6" width="11.25390625" style="16" customWidth="1"/>
    <col min="7" max="7" width="6.00390625" style="16" customWidth="1"/>
    <col min="8" max="8" width="3.75390625" style="16" customWidth="1"/>
    <col min="9" max="9" width="8.875" style="16" customWidth="1"/>
    <col min="10" max="10" width="7.875" style="16" customWidth="1"/>
    <col min="11" max="11" width="8.875" style="16" customWidth="1"/>
    <col min="12" max="12" width="6.25390625" style="16" customWidth="1"/>
    <col min="13" max="13" width="7.00390625" style="16" customWidth="1"/>
    <col min="14" max="14" width="7.25390625" style="16" customWidth="1"/>
    <col min="15" max="15" width="7.00390625" style="16" customWidth="1"/>
    <col min="16" max="16" width="5.875" style="16" customWidth="1"/>
    <col min="17" max="17" width="6.75390625" style="16" customWidth="1"/>
    <col min="18" max="18" width="6.625" style="16" customWidth="1"/>
    <col min="19" max="19" width="8.125" style="16" customWidth="1"/>
    <col min="20" max="20" width="9.125" style="16" customWidth="1"/>
    <col min="21" max="21" width="1.00390625" style="16" customWidth="1"/>
    <col min="22" max="22" width="32.25390625" style="16" customWidth="1"/>
    <col min="23" max="23" width="16.00390625" style="16" hidden="1" customWidth="1"/>
    <col min="24" max="31" width="0" style="16" hidden="1" customWidth="1"/>
    <col min="32" max="32" width="34.625" style="16" customWidth="1"/>
    <col min="33" max="16384" width="9.125" style="16" customWidth="1"/>
  </cols>
  <sheetData>
    <row r="1" spans="1:20" ht="15" customHeight="1">
      <c r="A1" s="33" t="s">
        <v>2</v>
      </c>
      <c r="B1" s="34"/>
      <c r="C1" s="34"/>
      <c r="D1" s="34"/>
      <c r="T1"/>
    </row>
    <row r="2" spans="1:20" ht="15" customHeight="1">
      <c r="A2" s="33" t="s">
        <v>55</v>
      </c>
      <c r="B2" s="34"/>
      <c r="C2" s="34"/>
      <c r="D2" s="34"/>
      <c r="F2" s="311" t="s">
        <v>3</v>
      </c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22"/>
    </row>
    <row r="3" spans="1:20" ht="15" customHeight="1">
      <c r="A3" s="33" t="s">
        <v>54</v>
      </c>
      <c r="B3" s="34"/>
      <c r="C3" s="34"/>
      <c r="D3" s="34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2"/>
    </row>
    <row r="4" spans="1:19" ht="15" customHeight="1">
      <c r="A4" s="33" t="s">
        <v>4</v>
      </c>
      <c r="B4" s="34"/>
      <c r="C4" s="34"/>
      <c r="D4" s="34"/>
      <c r="F4" s="311" t="s">
        <v>96</v>
      </c>
      <c r="G4" s="311"/>
      <c r="H4" s="311"/>
      <c r="I4" s="311"/>
      <c r="J4" s="311"/>
      <c r="K4" s="311"/>
      <c r="L4" s="311"/>
      <c r="M4" s="311"/>
      <c r="N4" s="110">
        <f>'ΛΥΚ ΕΠΙΤΡ ΜΟΝ '!N4</f>
        <v>0</v>
      </c>
      <c r="O4" s="110"/>
      <c r="P4" s="110"/>
      <c r="Q4" s="110"/>
      <c r="R4" s="110"/>
      <c r="S4" s="34"/>
    </row>
    <row r="5" spans="1:20" ht="15" customHeight="1">
      <c r="A5" s="33" t="s">
        <v>5</v>
      </c>
      <c r="B5" s="34"/>
      <c r="C5" s="34"/>
      <c r="D5" s="34"/>
      <c r="F5" s="311" t="s">
        <v>105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4"/>
      <c r="T5" s="34"/>
    </row>
    <row r="6" spans="1:20" ht="15" customHeight="1">
      <c r="A6" s="33"/>
      <c r="B6" s="34"/>
      <c r="C6" s="34"/>
      <c r="D6" s="34"/>
      <c r="F6" s="311" t="s">
        <v>104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4"/>
      <c r="T6" s="35"/>
    </row>
    <row r="7" spans="1:2" ht="15" customHeight="1">
      <c r="A7" s="110">
        <f>'ΛΥΚ ΕΠΙΤΡ ΜΟΝ '!A7:B7</f>
        <v>0</v>
      </c>
      <c r="B7" s="226"/>
    </row>
    <row r="8" spans="13:20" ht="15" customHeight="1" thickBot="1">
      <c r="M8" s="317" t="s">
        <v>6</v>
      </c>
      <c r="N8" s="318"/>
      <c r="O8" s="318"/>
      <c r="P8" s="318"/>
      <c r="Q8" s="318"/>
      <c r="R8" s="318"/>
      <c r="S8" s="318"/>
      <c r="T8" s="319"/>
    </row>
    <row r="9" spans="1:32" ht="20.25" customHeight="1" thickTop="1">
      <c r="A9" s="347" t="s">
        <v>12</v>
      </c>
      <c r="B9" s="350" t="s">
        <v>83</v>
      </c>
      <c r="C9" s="353" t="s">
        <v>1</v>
      </c>
      <c r="D9" s="347" t="s">
        <v>49</v>
      </c>
      <c r="E9" s="347" t="s">
        <v>47</v>
      </c>
      <c r="F9" s="353" t="s">
        <v>7</v>
      </c>
      <c r="G9" s="381" t="s">
        <v>91</v>
      </c>
      <c r="H9" s="291" t="s">
        <v>52</v>
      </c>
      <c r="I9" s="65" t="s">
        <v>45</v>
      </c>
      <c r="J9" s="336" t="s">
        <v>100</v>
      </c>
      <c r="K9" s="61" t="s">
        <v>45</v>
      </c>
      <c r="L9" s="53"/>
      <c r="M9" s="54" t="s">
        <v>8</v>
      </c>
      <c r="N9" s="54"/>
      <c r="O9" s="376" t="s">
        <v>87</v>
      </c>
      <c r="P9" s="200"/>
      <c r="Q9" s="54" t="s">
        <v>9</v>
      </c>
      <c r="R9" s="55" t="s">
        <v>10</v>
      </c>
      <c r="S9" s="54" t="s">
        <v>45</v>
      </c>
      <c r="T9" s="53" t="s">
        <v>11</v>
      </c>
      <c r="V9" s="235"/>
      <c r="AF9" s="235"/>
    </row>
    <row r="10" spans="1:32" ht="20.25" customHeight="1">
      <c r="A10" s="348"/>
      <c r="B10" s="351"/>
      <c r="C10" s="354"/>
      <c r="D10" s="348"/>
      <c r="E10" s="356"/>
      <c r="F10" s="379"/>
      <c r="G10" s="382"/>
      <c r="H10" s="324"/>
      <c r="I10" s="68" t="s">
        <v>13</v>
      </c>
      <c r="J10" s="337"/>
      <c r="K10" s="70" t="s">
        <v>14</v>
      </c>
      <c r="L10" s="54" t="s">
        <v>43</v>
      </c>
      <c r="M10" s="54" t="s">
        <v>15</v>
      </c>
      <c r="N10" s="54" t="s">
        <v>44</v>
      </c>
      <c r="O10" s="377"/>
      <c r="P10" s="200" t="s">
        <v>88</v>
      </c>
      <c r="Q10" s="54" t="s">
        <v>16</v>
      </c>
      <c r="R10" s="56">
        <v>0.2</v>
      </c>
      <c r="S10" s="54" t="s">
        <v>17</v>
      </c>
      <c r="T10" s="54" t="s">
        <v>18</v>
      </c>
      <c r="V10" s="236" t="s">
        <v>109</v>
      </c>
      <c r="AF10" s="255" t="s">
        <v>111</v>
      </c>
    </row>
    <row r="11" spans="1:32" ht="20.25" customHeight="1" thickBot="1">
      <c r="A11" s="349"/>
      <c r="B11" s="352"/>
      <c r="C11" s="355"/>
      <c r="D11" s="349"/>
      <c r="E11" s="357"/>
      <c r="F11" s="380"/>
      <c r="G11" s="383"/>
      <c r="H11" s="325"/>
      <c r="I11" s="76" t="s">
        <v>34</v>
      </c>
      <c r="J11" s="338"/>
      <c r="K11" s="76" t="s">
        <v>19</v>
      </c>
      <c r="L11" s="58">
        <v>0.02</v>
      </c>
      <c r="M11" s="59">
        <v>0.0255</v>
      </c>
      <c r="N11" s="58">
        <v>0.02</v>
      </c>
      <c r="O11" s="378"/>
      <c r="P11" s="201">
        <v>0.01</v>
      </c>
      <c r="Q11" s="57" t="s">
        <v>20</v>
      </c>
      <c r="R11" s="60">
        <v>-0.015</v>
      </c>
      <c r="S11" s="57" t="s">
        <v>21</v>
      </c>
      <c r="T11" s="57" t="s">
        <v>22</v>
      </c>
      <c r="V11" s="243" t="s">
        <v>110</v>
      </c>
      <c r="AF11" s="236"/>
    </row>
    <row r="12" spans="1:32" ht="15" customHeight="1" thickTop="1">
      <c r="A12" s="117">
        <v>1</v>
      </c>
      <c r="B12" s="165"/>
      <c r="C12" s="167"/>
      <c r="D12" s="177"/>
      <c r="E12" s="169"/>
      <c r="F12" s="121" t="s">
        <v>84</v>
      </c>
      <c r="G12" s="122">
        <v>14</v>
      </c>
      <c r="H12" s="135"/>
      <c r="I12" s="122">
        <f aca="true" t="shared" si="0" ref="I12:I43">ROUND(G12*H12,2)</f>
        <v>0</v>
      </c>
      <c r="J12" s="188">
        <f>ROUND(I12*5.1%,2)</f>
        <v>0</v>
      </c>
      <c r="K12" s="188">
        <f>SUM(I12:J12)</f>
        <v>0</v>
      </c>
      <c r="L12" s="124">
        <f aca="true" t="shared" si="1" ref="L12:L47">ROUND(I12*2%,2)</f>
        <v>0</v>
      </c>
      <c r="M12" s="124">
        <f aca="true" t="shared" si="2" ref="M12:M47">ROUND(I12*2.55%,2)</f>
        <v>0</v>
      </c>
      <c r="N12" s="124">
        <f aca="true" t="shared" si="3" ref="N12:N47">ROUND(I12*2%,2)</f>
        <v>0</v>
      </c>
      <c r="O12" s="197">
        <f>ROUND(I12*2%,2)</f>
        <v>0</v>
      </c>
      <c r="P12" s="197">
        <f>ROUND(I12*1%,2)</f>
        <v>0</v>
      </c>
      <c r="Q12" s="124">
        <f>SUM(L12:P12)</f>
        <v>0</v>
      </c>
      <c r="R12" s="124">
        <f aca="true" t="shared" si="4" ref="R12:R47">ROUND((I12-Q12)*20%-(I12-Q12)*20%*1.5%,2)</f>
        <v>0</v>
      </c>
      <c r="S12" s="124">
        <f aca="true" t="shared" si="5" ref="S12:S47">Q12+R12</f>
        <v>0</v>
      </c>
      <c r="T12" s="124">
        <f aca="true" t="shared" si="6" ref="T12:T47">I12-S12</f>
        <v>0</v>
      </c>
      <c r="V12" s="260"/>
      <c r="W12" s="249">
        <f>CONCATENATE(RIGHT(V12,23),LEFT(V12,4))</f>
      </c>
      <c r="X12" s="249" t="str">
        <f>CONCATENATE(LEFT(W12,23),1627,RIGHT(W12,2))</f>
        <v>1627</v>
      </c>
      <c r="Y12" s="249">
        <f>MOD(LEFT(X12,9),97)</f>
        <v>75</v>
      </c>
      <c r="Z12" s="249" t="e">
        <f>CONCATENATE(Y12,RIGHT(X12,LEN(X12)-9))</f>
        <v>#VALUE!</v>
      </c>
      <c r="AA12" s="249" t="e">
        <f>MOD(LEFT(Z12,9),97)</f>
        <v>#VALUE!</v>
      </c>
      <c r="AB12" s="249" t="e">
        <f>CONCATENATE(AA12,RIGHT(Z12,LEN(Z12)-9))</f>
        <v>#VALUE!</v>
      </c>
      <c r="AC12" s="249" t="e">
        <f>MOD(LEFT(AB12,9),97)</f>
        <v>#VALUE!</v>
      </c>
      <c r="AD12" s="249" t="e">
        <f>CONCATENATE(AC12,RIGHT(AB12,LEN(AB12)-9))</f>
        <v>#VALUE!</v>
      </c>
      <c r="AE12" s="249" t="e">
        <f aca="true" t="shared" si="7" ref="AE12:AE47">MOD(LEFT(AD12,9),97)</f>
        <v>#VALUE!</v>
      </c>
      <c r="AF12" s="250">
        <f>IF(ISBLANK(V12)=TRUE,"",IF(LEN(V12)&lt;&gt;27,"Ο ΑΡΙΘΜΟΣ ΠΡΕΠΕΙ ΝΑ ΕΧΕΙ 27 ΨΗΦΙΑ",IF(AE12=1,"ΣΩΣΤΟΣ IBAN","ΛΑΘΟΣ IBAN")))</f>
      </c>
    </row>
    <row r="13" spans="1:32" ht="17.25" customHeight="1">
      <c r="A13" s="125">
        <v>2</v>
      </c>
      <c r="B13" s="166"/>
      <c r="C13" s="168"/>
      <c r="D13" s="179"/>
      <c r="E13" s="170"/>
      <c r="F13" s="134" t="s">
        <v>84</v>
      </c>
      <c r="G13" s="131">
        <v>14</v>
      </c>
      <c r="H13" s="135"/>
      <c r="I13" s="131">
        <f t="shared" si="0"/>
        <v>0</v>
      </c>
      <c r="J13" s="190">
        <f aca="true" t="shared" si="8" ref="J13:J47">ROUND(I13*5.1%,2)</f>
        <v>0</v>
      </c>
      <c r="K13" s="190">
        <f aca="true" t="shared" si="9" ref="K13:K47">SUM(I13:J13)</f>
        <v>0</v>
      </c>
      <c r="L13" s="133">
        <f t="shared" si="1"/>
        <v>0</v>
      </c>
      <c r="M13" s="133">
        <f t="shared" si="2"/>
        <v>0</v>
      </c>
      <c r="N13" s="133">
        <f t="shared" si="3"/>
        <v>0</v>
      </c>
      <c r="O13" s="198">
        <f aca="true" t="shared" si="10" ref="O13:O47">ROUND(I13*2%,2)</f>
        <v>0</v>
      </c>
      <c r="P13" s="198">
        <f aca="true" t="shared" si="11" ref="P13:P47">ROUND(I13*1%,2)</f>
        <v>0</v>
      </c>
      <c r="Q13" s="133">
        <f>SUM(L13:P13)</f>
        <v>0</v>
      </c>
      <c r="R13" s="133">
        <f t="shared" si="4"/>
        <v>0</v>
      </c>
      <c r="S13" s="133">
        <f t="shared" si="5"/>
        <v>0</v>
      </c>
      <c r="T13" s="133">
        <f t="shared" si="6"/>
        <v>0</v>
      </c>
      <c r="V13" s="261"/>
      <c r="W13" s="251">
        <f aca="true" t="shared" si="12" ref="W13:W47">CONCATENATE(RIGHT(V13,23),LEFT(V13,4))</f>
      </c>
      <c r="X13" s="251" t="str">
        <f aca="true" t="shared" si="13" ref="X13:X47">CONCATENATE(LEFT(W13,23),1627,RIGHT(W13,2))</f>
        <v>1627</v>
      </c>
      <c r="Y13" s="251">
        <f aca="true" t="shared" si="14" ref="Y13:Y47">MOD(LEFT(X13,9),97)</f>
        <v>75</v>
      </c>
      <c r="Z13" s="251" t="e">
        <f aca="true" t="shared" si="15" ref="Z13:Z47">CONCATENATE(Y13,RIGHT(X13,LEN(X13)-9))</f>
        <v>#VALUE!</v>
      </c>
      <c r="AA13" s="251" t="e">
        <f aca="true" t="shared" si="16" ref="AA13:AA47">MOD(LEFT(Z13,9),97)</f>
        <v>#VALUE!</v>
      </c>
      <c r="AB13" s="251" t="e">
        <f aca="true" t="shared" si="17" ref="AB13:AB47">CONCATENATE(AA13,RIGHT(Z13,LEN(Z13)-9))</f>
        <v>#VALUE!</v>
      </c>
      <c r="AC13" s="251" t="e">
        <f aca="true" t="shared" si="18" ref="AC13:AC47">MOD(LEFT(AB13,9),97)</f>
        <v>#VALUE!</v>
      </c>
      <c r="AD13" s="251" t="e">
        <f aca="true" t="shared" si="19" ref="AD13:AD47">CONCATENATE(AC13,RIGHT(AB13,LEN(AB13)-9))</f>
        <v>#VALUE!</v>
      </c>
      <c r="AE13" s="251" t="e">
        <f t="shared" si="7"/>
        <v>#VALUE!</v>
      </c>
      <c r="AF13" s="252">
        <f aca="true" t="shared" si="20" ref="AF13:AF47">IF(ISBLANK(V13)=TRUE,"",IF(LEN(V13)&lt;&gt;27,"Ο ΑΡΙΘΜΟΣ ΠΡΕΠΕΙ ΝΑ ΕΧΕΙ 27 ΨΗΦΙΑ",IF(AE13=1,"ΣΩΣΤΟΣ IBAN","ΛΑΘΟΣ IBAN")))</f>
      </c>
    </row>
    <row r="14" spans="1:32" ht="15" customHeight="1">
      <c r="A14" s="125">
        <v>3</v>
      </c>
      <c r="B14" s="166"/>
      <c r="C14" s="168"/>
      <c r="D14" s="178"/>
      <c r="E14" s="170"/>
      <c r="F14" s="134" t="s">
        <v>84</v>
      </c>
      <c r="G14" s="131">
        <v>14</v>
      </c>
      <c r="H14" s="135"/>
      <c r="I14" s="131">
        <f t="shared" si="0"/>
        <v>0</v>
      </c>
      <c r="J14" s="190">
        <f t="shared" si="8"/>
        <v>0</v>
      </c>
      <c r="K14" s="190">
        <f t="shared" si="9"/>
        <v>0</v>
      </c>
      <c r="L14" s="133">
        <f t="shared" si="1"/>
        <v>0</v>
      </c>
      <c r="M14" s="133">
        <f t="shared" si="2"/>
        <v>0</v>
      </c>
      <c r="N14" s="133">
        <f t="shared" si="3"/>
        <v>0</v>
      </c>
      <c r="O14" s="198">
        <f t="shared" si="10"/>
        <v>0</v>
      </c>
      <c r="P14" s="198">
        <f t="shared" si="11"/>
        <v>0</v>
      </c>
      <c r="Q14" s="133">
        <f aca="true" t="shared" si="21" ref="Q14:Q47">SUM(L14:P14)</f>
        <v>0</v>
      </c>
      <c r="R14" s="133">
        <f t="shared" si="4"/>
        <v>0</v>
      </c>
      <c r="S14" s="133">
        <f t="shared" si="5"/>
        <v>0</v>
      </c>
      <c r="T14" s="133">
        <f t="shared" si="6"/>
        <v>0</v>
      </c>
      <c r="V14" s="261"/>
      <c r="W14" s="251">
        <f t="shared" si="12"/>
      </c>
      <c r="X14" s="251" t="str">
        <f t="shared" si="13"/>
        <v>1627</v>
      </c>
      <c r="Y14" s="251">
        <f t="shared" si="14"/>
        <v>75</v>
      </c>
      <c r="Z14" s="251" t="e">
        <f t="shared" si="15"/>
        <v>#VALUE!</v>
      </c>
      <c r="AA14" s="251" t="e">
        <f t="shared" si="16"/>
        <v>#VALUE!</v>
      </c>
      <c r="AB14" s="251" t="e">
        <f t="shared" si="17"/>
        <v>#VALUE!</v>
      </c>
      <c r="AC14" s="251" t="e">
        <f t="shared" si="18"/>
        <v>#VALUE!</v>
      </c>
      <c r="AD14" s="251" t="e">
        <f t="shared" si="19"/>
        <v>#VALUE!</v>
      </c>
      <c r="AE14" s="251" t="e">
        <f t="shared" si="7"/>
        <v>#VALUE!</v>
      </c>
      <c r="AF14" s="252">
        <f t="shared" si="20"/>
      </c>
    </row>
    <row r="15" spans="1:32" ht="15" customHeight="1">
      <c r="A15" s="125">
        <v>4</v>
      </c>
      <c r="B15" s="166"/>
      <c r="C15" s="168"/>
      <c r="D15" s="179"/>
      <c r="E15" s="170"/>
      <c r="F15" s="134" t="s">
        <v>84</v>
      </c>
      <c r="G15" s="131">
        <v>14</v>
      </c>
      <c r="H15" s="135"/>
      <c r="I15" s="131">
        <f t="shared" si="0"/>
        <v>0</v>
      </c>
      <c r="J15" s="190">
        <f t="shared" si="8"/>
        <v>0</v>
      </c>
      <c r="K15" s="190">
        <f t="shared" si="9"/>
        <v>0</v>
      </c>
      <c r="L15" s="133">
        <f t="shared" si="1"/>
        <v>0</v>
      </c>
      <c r="M15" s="133">
        <f t="shared" si="2"/>
        <v>0</v>
      </c>
      <c r="N15" s="133">
        <f t="shared" si="3"/>
        <v>0</v>
      </c>
      <c r="O15" s="198">
        <f t="shared" si="10"/>
        <v>0</v>
      </c>
      <c r="P15" s="198">
        <f t="shared" si="11"/>
        <v>0</v>
      </c>
      <c r="Q15" s="133">
        <f t="shared" si="21"/>
        <v>0</v>
      </c>
      <c r="R15" s="133">
        <f t="shared" si="4"/>
        <v>0</v>
      </c>
      <c r="S15" s="133">
        <f t="shared" si="5"/>
        <v>0</v>
      </c>
      <c r="T15" s="133">
        <f t="shared" si="6"/>
        <v>0</v>
      </c>
      <c r="V15" s="261"/>
      <c r="W15" s="251">
        <f t="shared" si="12"/>
      </c>
      <c r="X15" s="251" t="str">
        <f t="shared" si="13"/>
        <v>1627</v>
      </c>
      <c r="Y15" s="251">
        <f t="shared" si="14"/>
        <v>75</v>
      </c>
      <c r="Z15" s="251" t="e">
        <f t="shared" si="15"/>
        <v>#VALUE!</v>
      </c>
      <c r="AA15" s="251" t="e">
        <f t="shared" si="16"/>
        <v>#VALUE!</v>
      </c>
      <c r="AB15" s="251" t="e">
        <f t="shared" si="17"/>
        <v>#VALUE!</v>
      </c>
      <c r="AC15" s="251" t="e">
        <f t="shared" si="18"/>
        <v>#VALUE!</v>
      </c>
      <c r="AD15" s="251" t="e">
        <f t="shared" si="19"/>
        <v>#VALUE!</v>
      </c>
      <c r="AE15" s="251" t="e">
        <f t="shared" si="7"/>
        <v>#VALUE!</v>
      </c>
      <c r="AF15" s="252">
        <f t="shared" si="20"/>
      </c>
    </row>
    <row r="16" spans="1:32" ht="15" customHeight="1">
      <c r="A16" s="125">
        <v>5</v>
      </c>
      <c r="B16" s="166"/>
      <c r="C16" s="168"/>
      <c r="D16" s="178"/>
      <c r="E16" s="170"/>
      <c r="F16" s="134" t="s">
        <v>84</v>
      </c>
      <c r="G16" s="131">
        <v>14</v>
      </c>
      <c r="H16" s="135"/>
      <c r="I16" s="131">
        <f t="shared" si="0"/>
        <v>0</v>
      </c>
      <c r="J16" s="190">
        <f t="shared" si="8"/>
        <v>0</v>
      </c>
      <c r="K16" s="190">
        <f t="shared" si="9"/>
        <v>0</v>
      </c>
      <c r="L16" s="133">
        <f t="shared" si="1"/>
        <v>0</v>
      </c>
      <c r="M16" s="133">
        <f t="shared" si="2"/>
        <v>0</v>
      </c>
      <c r="N16" s="133">
        <f t="shared" si="3"/>
        <v>0</v>
      </c>
      <c r="O16" s="198">
        <f t="shared" si="10"/>
        <v>0</v>
      </c>
      <c r="P16" s="198">
        <f t="shared" si="11"/>
        <v>0</v>
      </c>
      <c r="Q16" s="133">
        <f t="shared" si="21"/>
        <v>0</v>
      </c>
      <c r="R16" s="133">
        <f t="shared" si="4"/>
        <v>0</v>
      </c>
      <c r="S16" s="133">
        <f t="shared" si="5"/>
        <v>0</v>
      </c>
      <c r="T16" s="133">
        <f t="shared" si="6"/>
        <v>0</v>
      </c>
      <c r="V16" s="261"/>
      <c r="W16" s="251">
        <f t="shared" si="12"/>
      </c>
      <c r="X16" s="251" t="str">
        <f t="shared" si="13"/>
        <v>1627</v>
      </c>
      <c r="Y16" s="251">
        <f t="shared" si="14"/>
        <v>75</v>
      </c>
      <c r="Z16" s="251" t="e">
        <f t="shared" si="15"/>
        <v>#VALUE!</v>
      </c>
      <c r="AA16" s="251" t="e">
        <f t="shared" si="16"/>
        <v>#VALUE!</v>
      </c>
      <c r="AB16" s="251" t="e">
        <f t="shared" si="17"/>
        <v>#VALUE!</v>
      </c>
      <c r="AC16" s="251" t="e">
        <f t="shared" si="18"/>
        <v>#VALUE!</v>
      </c>
      <c r="AD16" s="251" t="e">
        <f t="shared" si="19"/>
        <v>#VALUE!</v>
      </c>
      <c r="AE16" s="251" t="e">
        <f t="shared" si="7"/>
        <v>#VALUE!</v>
      </c>
      <c r="AF16" s="252">
        <f t="shared" si="20"/>
      </c>
    </row>
    <row r="17" spans="1:32" ht="15" customHeight="1">
      <c r="A17" s="125">
        <v>6</v>
      </c>
      <c r="B17" s="166"/>
      <c r="C17" s="168"/>
      <c r="D17" s="178"/>
      <c r="E17" s="170"/>
      <c r="F17" s="134" t="s">
        <v>84</v>
      </c>
      <c r="G17" s="131">
        <v>14</v>
      </c>
      <c r="H17" s="135"/>
      <c r="I17" s="131">
        <f t="shared" si="0"/>
        <v>0</v>
      </c>
      <c r="J17" s="190">
        <f t="shared" si="8"/>
        <v>0</v>
      </c>
      <c r="K17" s="190">
        <f t="shared" si="9"/>
        <v>0</v>
      </c>
      <c r="L17" s="133">
        <f t="shared" si="1"/>
        <v>0</v>
      </c>
      <c r="M17" s="133">
        <f t="shared" si="2"/>
        <v>0</v>
      </c>
      <c r="N17" s="133">
        <f t="shared" si="3"/>
        <v>0</v>
      </c>
      <c r="O17" s="198">
        <f t="shared" si="10"/>
        <v>0</v>
      </c>
      <c r="P17" s="198">
        <f t="shared" si="11"/>
        <v>0</v>
      </c>
      <c r="Q17" s="133">
        <f t="shared" si="21"/>
        <v>0</v>
      </c>
      <c r="R17" s="133">
        <f t="shared" si="4"/>
        <v>0</v>
      </c>
      <c r="S17" s="133">
        <f t="shared" si="5"/>
        <v>0</v>
      </c>
      <c r="T17" s="133">
        <f t="shared" si="6"/>
        <v>0</v>
      </c>
      <c r="V17" s="261"/>
      <c r="W17" s="251">
        <f t="shared" si="12"/>
      </c>
      <c r="X17" s="251" t="str">
        <f t="shared" si="13"/>
        <v>1627</v>
      </c>
      <c r="Y17" s="251">
        <f t="shared" si="14"/>
        <v>75</v>
      </c>
      <c r="Z17" s="251" t="e">
        <f t="shared" si="15"/>
        <v>#VALUE!</v>
      </c>
      <c r="AA17" s="251" t="e">
        <f t="shared" si="16"/>
        <v>#VALUE!</v>
      </c>
      <c r="AB17" s="251" t="e">
        <f t="shared" si="17"/>
        <v>#VALUE!</v>
      </c>
      <c r="AC17" s="251" t="e">
        <f t="shared" si="18"/>
        <v>#VALUE!</v>
      </c>
      <c r="AD17" s="251" t="e">
        <f t="shared" si="19"/>
        <v>#VALUE!</v>
      </c>
      <c r="AE17" s="251" t="e">
        <f t="shared" si="7"/>
        <v>#VALUE!</v>
      </c>
      <c r="AF17" s="252">
        <f t="shared" si="20"/>
      </c>
    </row>
    <row r="18" spans="1:32" ht="15" customHeight="1">
      <c r="A18" s="125">
        <v>7</v>
      </c>
      <c r="B18" s="166"/>
      <c r="C18" s="168"/>
      <c r="D18" s="178"/>
      <c r="E18" s="170"/>
      <c r="F18" s="134" t="s">
        <v>84</v>
      </c>
      <c r="G18" s="131">
        <v>14</v>
      </c>
      <c r="H18" s="135"/>
      <c r="I18" s="131">
        <f t="shared" si="0"/>
        <v>0</v>
      </c>
      <c r="J18" s="190">
        <f t="shared" si="8"/>
        <v>0</v>
      </c>
      <c r="K18" s="190">
        <f t="shared" si="9"/>
        <v>0</v>
      </c>
      <c r="L18" s="133">
        <f t="shared" si="1"/>
        <v>0</v>
      </c>
      <c r="M18" s="133">
        <f t="shared" si="2"/>
        <v>0</v>
      </c>
      <c r="N18" s="133">
        <f t="shared" si="3"/>
        <v>0</v>
      </c>
      <c r="O18" s="198">
        <f t="shared" si="10"/>
        <v>0</v>
      </c>
      <c r="P18" s="198">
        <f t="shared" si="11"/>
        <v>0</v>
      </c>
      <c r="Q18" s="133">
        <f t="shared" si="21"/>
        <v>0</v>
      </c>
      <c r="R18" s="133">
        <f t="shared" si="4"/>
        <v>0</v>
      </c>
      <c r="S18" s="133">
        <f t="shared" si="5"/>
        <v>0</v>
      </c>
      <c r="T18" s="133">
        <f t="shared" si="6"/>
        <v>0</v>
      </c>
      <c r="V18" s="262"/>
      <c r="W18" s="251">
        <f t="shared" si="12"/>
      </c>
      <c r="X18" s="251" t="str">
        <f t="shared" si="13"/>
        <v>1627</v>
      </c>
      <c r="Y18" s="251">
        <f t="shared" si="14"/>
        <v>75</v>
      </c>
      <c r="Z18" s="251" t="e">
        <f t="shared" si="15"/>
        <v>#VALUE!</v>
      </c>
      <c r="AA18" s="251" t="e">
        <f t="shared" si="16"/>
        <v>#VALUE!</v>
      </c>
      <c r="AB18" s="251" t="e">
        <f t="shared" si="17"/>
        <v>#VALUE!</v>
      </c>
      <c r="AC18" s="251" t="e">
        <f t="shared" si="18"/>
        <v>#VALUE!</v>
      </c>
      <c r="AD18" s="251" t="e">
        <f t="shared" si="19"/>
        <v>#VALUE!</v>
      </c>
      <c r="AE18" s="251" t="e">
        <f t="shared" si="7"/>
        <v>#VALUE!</v>
      </c>
      <c r="AF18" s="252">
        <f t="shared" si="20"/>
      </c>
    </row>
    <row r="19" spans="1:32" ht="15" customHeight="1">
      <c r="A19" s="125">
        <v>8</v>
      </c>
      <c r="B19" s="166"/>
      <c r="C19" s="168"/>
      <c r="D19" s="178"/>
      <c r="E19" s="170"/>
      <c r="F19" s="134" t="s">
        <v>84</v>
      </c>
      <c r="G19" s="131">
        <v>14</v>
      </c>
      <c r="H19" s="135"/>
      <c r="I19" s="131">
        <f t="shared" si="0"/>
        <v>0</v>
      </c>
      <c r="J19" s="190">
        <f t="shared" si="8"/>
        <v>0</v>
      </c>
      <c r="K19" s="190">
        <f t="shared" si="9"/>
        <v>0</v>
      </c>
      <c r="L19" s="133">
        <f t="shared" si="1"/>
        <v>0</v>
      </c>
      <c r="M19" s="133">
        <f t="shared" si="2"/>
        <v>0</v>
      </c>
      <c r="N19" s="133">
        <f t="shared" si="3"/>
        <v>0</v>
      </c>
      <c r="O19" s="198">
        <f t="shared" si="10"/>
        <v>0</v>
      </c>
      <c r="P19" s="198">
        <f t="shared" si="11"/>
        <v>0</v>
      </c>
      <c r="Q19" s="133">
        <f t="shared" si="21"/>
        <v>0</v>
      </c>
      <c r="R19" s="133">
        <f t="shared" si="4"/>
        <v>0</v>
      </c>
      <c r="S19" s="133">
        <f t="shared" si="5"/>
        <v>0</v>
      </c>
      <c r="T19" s="133">
        <f t="shared" si="6"/>
        <v>0</v>
      </c>
      <c r="V19" s="262"/>
      <c r="W19" s="251">
        <f t="shared" si="12"/>
      </c>
      <c r="X19" s="251" t="str">
        <f t="shared" si="13"/>
        <v>1627</v>
      </c>
      <c r="Y19" s="251">
        <f t="shared" si="14"/>
        <v>75</v>
      </c>
      <c r="Z19" s="251" t="e">
        <f t="shared" si="15"/>
        <v>#VALUE!</v>
      </c>
      <c r="AA19" s="251" t="e">
        <f t="shared" si="16"/>
        <v>#VALUE!</v>
      </c>
      <c r="AB19" s="251" t="e">
        <f t="shared" si="17"/>
        <v>#VALUE!</v>
      </c>
      <c r="AC19" s="251" t="e">
        <f t="shared" si="18"/>
        <v>#VALUE!</v>
      </c>
      <c r="AD19" s="251" t="e">
        <f t="shared" si="19"/>
        <v>#VALUE!</v>
      </c>
      <c r="AE19" s="251" t="e">
        <f t="shared" si="7"/>
        <v>#VALUE!</v>
      </c>
      <c r="AF19" s="252">
        <f t="shared" si="20"/>
      </c>
    </row>
    <row r="20" spans="1:32" ht="15" customHeight="1">
      <c r="A20" s="125">
        <v>9</v>
      </c>
      <c r="B20" s="166"/>
      <c r="C20" s="168"/>
      <c r="D20" s="178"/>
      <c r="E20" s="170"/>
      <c r="F20" s="134" t="s">
        <v>84</v>
      </c>
      <c r="G20" s="131">
        <v>14</v>
      </c>
      <c r="H20" s="135"/>
      <c r="I20" s="131">
        <f t="shared" si="0"/>
        <v>0</v>
      </c>
      <c r="J20" s="190">
        <f t="shared" si="8"/>
        <v>0</v>
      </c>
      <c r="K20" s="190">
        <f t="shared" si="9"/>
        <v>0</v>
      </c>
      <c r="L20" s="133">
        <f t="shared" si="1"/>
        <v>0</v>
      </c>
      <c r="M20" s="133">
        <f t="shared" si="2"/>
        <v>0</v>
      </c>
      <c r="N20" s="133">
        <f t="shared" si="3"/>
        <v>0</v>
      </c>
      <c r="O20" s="198">
        <f t="shared" si="10"/>
        <v>0</v>
      </c>
      <c r="P20" s="198">
        <f t="shared" si="11"/>
        <v>0</v>
      </c>
      <c r="Q20" s="133">
        <f t="shared" si="21"/>
        <v>0</v>
      </c>
      <c r="R20" s="133">
        <f t="shared" si="4"/>
        <v>0</v>
      </c>
      <c r="S20" s="133">
        <f t="shared" si="5"/>
        <v>0</v>
      </c>
      <c r="T20" s="133">
        <f t="shared" si="6"/>
        <v>0</v>
      </c>
      <c r="V20" s="261"/>
      <c r="W20" s="251">
        <f t="shared" si="12"/>
      </c>
      <c r="X20" s="251" t="str">
        <f t="shared" si="13"/>
        <v>1627</v>
      </c>
      <c r="Y20" s="251">
        <f t="shared" si="14"/>
        <v>75</v>
      </c>
      <c r="Z20" s="251" t="e">
        <f t="shared" si="15"/>
        <v>#VALUE!</v>
      </c>
      <c r="AA20" s="251" t="e">
        <f t="shared" si="16"/>
        <v>#VALUE!</v>
      </c>
      <c r="AB20" s="251" t="e">
        <f t="shared" si="17"/>
        <v>#VALUE!</v>
      </c>
      <c r="AC20" s="251" t="e">
        <f t="shared" si="18"/>
        <v>#VALUE!</v>
      </c>
      <c r="AD20" s="251" t="e">
        <f t="shared" si="19"/>
        <v>#VALUE!</v>
      </c>
      <c r="AE20" s="251" t="e">
        <f t="shared" si="7"/>
        <v>#VALUE!</v>
      </c>
      <c r="AF20" s="252">
        <f t="shared" si="20"/>
      </c>
    </row>
    <row r="21" spans="1:32" ht="15" customHeight="1">
      <c r="A21" s="125">
        <v>10</v>
      </c>
      <c r="B21" s="166"/>
      <c r="C21" s="168"/>
      <c r="D21" s="178"/>
      <c r="E21" s="170"/>
      <c r="F21" s="134" t="s">
        <v>84</v>
      </c>
      <c r="G21" s="131">
        <v>14</v>
      </c>
      <c r="H21" s="135"/>
      <c r="I21" s="131">
        <f t="shared" si="0"/>
        <v>0</v>
      </c>
      <c r="J21" s="190">
        <f t="shared" si="8"/>
        <v>0</v>
      </c>
      <c r="K21" s="190">
        <f t="shared" si="9"/>
        <v>0</v>
      </c>
      <c r="L21" s="133">
        <f t="shared" si="1"/>
        <v>0</v>
      </c>
      <c r="M21" s="133">
        <f t="shared" si="2"/>
        <v>0</v>
      </c>
      <c r="N21" s="133">
        <f t="shared" si="3"/>
        <v>0</v>
      </c>
      <c r="O21" s="198">
        <f t="shared" si="10"/>
        <v>0</v>
      </c>
      <c r="P21" s="198">
        <f t="shared" si="11"/>
        <v>0</v>
      </c>
      <c r="Q21" s="133">
        <f t="shared" si="21"/>
        <v>0</v>
      </c>
      <c r="R21" s="133">
        <f t="shared" si="4"/>
        <v>0</v>
      </c>
      <c r="S21" s="133">
        <f t="shared" si="5"/>
        <v>0</v>
      </c>
      <c r="T21" s="133">
        <f t="shared" si="6"/>
        <v>0</v>
      </c>
      <c r="V21" s="261"/>
      <c r="W21" s="251">
        <f t="shared" si="12"/>
      </c>
      <c r="X21" s="251" t="str">
        <f t="shared" si="13"/>
        <v>1627</v>
      </c>
      <c r="Y21" s="251">
        <f t="shared" si="14"/>
        <v>75</v>
      </c>
      <c r="Z21" s="251" t="e">
        <f t="shared" si="15"/>
        <v>#VALUE!</v>
      </c>
      <c r="AA21" s="251" t="e">
        <f t="shared" si="16"/>
        <v>#VALUE!</v>
      </c>
      <c r="AB21" s="251" t="e">
        <f t="shared" si="17"/>
        <v>#VALUE!</v>
      </c>
      <c r="AC21" s="251" t="e">
        <f t="shared" si="18"/>
        <v>#VALUE!</v>
      </c>
      <c r="AD21" s="251" t="e">
        <f t="shared" si="19"/>
        <v>#VALUE!</v>
      </c>
      <c r="AE21" s="251" t="e">
        <f t="shared" si="7"/>
        <v>#VALUE!</v>
      </c>
      <c r="AF21" s="252">
        <f t="shared" si="20"/>
      </c>
    </row>
    <row r="22" spans="1:32" ht="15" customHeight="1">
      <c r="A22" s="125">
        <v>11</v>
      </c>
      <c r="B22" s="166"/>
      <c r="C22" s="168"/>
      <c r="D22" s="178"/>
      <c r="E22" s="170"/>
      <c r="F22" s="134" t="s">
        <v>84</v>
      </c>
      <c r="G22" s="131">
        <v>14</v>
      </c>
      <c r="H22" s="135"/>
      <c r="I22" s="131">
        <f t="shared" si="0"/>
        <v>0</v>
      </c>
      <c r="J22" s="190">
        <f t="shared" si="8"/>
        <v>0</v>
      </c>
      <c r="K22" s="190">
        <f t="shared" si="9"/>
        <v>0</v>
      </c>
      <c r="L22" s="133">
        <f t="shared" si="1"/>
        <v>0</v>
      </c>
      <c r="M22" s="133">
        <f t="shared" si="2"/>
        <v>0</v>
      </c>
      <c r="N22" s="133">
        <f t="shared" si="3"/>
        <v>0</v>
      </c>
      <c r="O22" s="198">
        <f t="shared" si="10"/>
        <v>0</v>
      </c>
      <c r="P22" s="198">
        <f t="shared" si="11"/>
        <v>0</v>
      </c>
      <c r="Q22" s="133">
        <f t="shared" si="21"/>
        <v>0</v>
      </c>
      <c r="R22" s="133">
        <f t="shared" si="4"/>
        <v>0</v>
      </c>
      <c r="S22" s="133">
        <f t="shared" si="5"/>
        <v>0</v>
      </c>
      <c r="T22" s="133">
        <f t="shared" si="6"/>
        <v>0</v>
      </c>
      <c r="V22" s="261"/>
      <c r="W22" s="251">
        <f t="shared" si="12"/>
      </c>
      <c r="X22" s="251" t="str">
        <f t="shared" si="13"/>
        <v>1627</v>
      </c>
      <c r="Y22" s="251">
        <f t="shared" si="14"/>
        <v>75</v>
      </c>
      <c r="Z22" s="251" t="e">
        <f t="shared" si="15"/>
        <v>#VALUE!</v>
      </c>
      <c r="AA22" s="251" t="e">
        <f t="shared" si="16"/>
        <v>#VALUE!</v>
      </c>
      <c r="AB22" s="251" t="e">
        <f t="shared" si="17"/>
        <v>#VALUE!</v>
      </c>
      <c r="AC22" s="251" t="e">
        <f t="shared" si="18"/>
        <v>#VALUE!</v>
      </c>
      <c r="AD22" s="251" t="e">
        <f t="shared" si="19"/>
        <v>#VALUE!</v>
      </c>
      <c r="AE22" s="251" t="e">
        <f t="shared" si="7"/>
        <v>#VALUE!</v>
      </c>
      <c r="AF22" s="252">
        <f t="shared" si="20"/>
      </c>
    </row>
    <row r="23" spans="1:32" ht="15" customHeight="1">
      <c r="A23" s="125">
        <v>12</v>
      </c>
      <c r="B23" s="166"/>
      <c r="C23" s="168"/>
      <c r="D23" s="178"/>
      <c r="E23" s="170"/>
      <c r="F23" s="134" t="s">
        <v>84</v>
      </c>
      <c r="G23" s="131">
        <v>14</v>
      </c>
      <c r="H23" s="135"/>
      <c r="I23" s="131">
        <f t="shared" si="0"/>
        <v>0</v>
      </c>
      <c r="J23" s="190">
        <f t="shared" si="8"/>
        <v>0</v>
      </c>
      <c r="K23" s="190">
        <f t="shared" si="9"/>
        <v>0</v>
      </c>
      <c r="L23" s="133">
        <f t="shared" si="1"/>
        <v>0</v>
      </c>
      <c r="M23" s="133">
        <f t="shared" si="2"/>
        <v>0</v>
      </c>
      <c r="N23" s="133">
        <f t="shared" si="3"/>
        <v>0</v>
      </c>
      <c r="O23" s="198">
        <f t="shared" si="10"/>
        <v>0</v>
      </c>
      <c r="P23" s="198">
        <f t="shared" si="11"/>
        <v>0</v>
      </c>
      <c r="Q23" s="133">
        <f t="shared" si="21"/>
        <v>0</v>
      </c>
      <c r="R23" s="133">
        <f t="shared" si="4"/>
        <v>0</v>
      </c>
      <c r="S23" s="133">
        <f t="shared" si="5"/>
        <v>0</v>
      </c>
      <c r="T23" s="133">
        <f t="shared" si="6"/>
        <v>0</v>
      </c>
      <c r="V23" s="261"/>
      <c r="W23" s="251">
        <f t="shared" si="12"/>
      </c>
      <c r="X23" s="251" t="str">
        <f t="shared" si="13"/>
        <v>1627</v>
      </c>
      <c r="Y23" s="251">
        <f t="shared" si="14"/>
        <v>75</v>
      </c>
      <c r="Z23" s="251" t="e">
        <f t="shared" si="15"/>
        <v>#VALUE!</v>
      </c>
      <c r="AA23" s="251" t="e">
        <f t="shared" si="16"/>
        <v>#VALUE!</v>
      </c>
      <c r="AB23" s="251" t="e">
        <f t="shared" si="17"/>
        <v>#VALUE!</v>
      </c>
      <c r="AC23" s="251" t="e">
        <f t="shared" si="18"/>
        <v>#VALUE!</v>
      </c>
      <c r="AD23" s="251" t="e">
        <f t="shared" si="19"/>
        <v>#VALUE!</v>
      </c>
      <c r="AE23" s="251" t="e">
        <f t="shared" si="7"/>
        <v>#VALUE!</v>
      </c>
      <c r="AF23" s="252">
        <f t="shared" si="20"/>
      </c>
    </row>
    <row r="24" spans="1:32" ht="15" customHeight="1">
      <c r="A24" s="125">
        <v>13</v>
      </c>
      <c r="B24" s="166"/>
      <c r="C24" s="168"/>
      <c r="D24" s="178"/>
      <c r="E24" s="170"/>
      <c r="F24" s="134" t="s">
        <v>84</v>
      </c>
      <c r="G24" s="131">
        <v>14</v>
      </c>
      <c r="H24" s="135"/>
      <c r="I24" s="131">
        <f t="shared" si="0"/>
        <v>0</v>
      </c>
      <c r="J24" s="190">
        <f t="shared" si="8"/>
        <v>0</v>
      </c>
      <c r="K24" s="190">
        <f t="shared" si="9"/>
        <v>0</v>
      </c>
      <c r="L24" s="133">
        <f t="shared" si="1"/>
        <v>0</v>
      </c>
      <c r="M24" s="133">
        <f t="shared" si="2"/>
        <v>0</v>
      </c>
      <c r="N24" s="133">
        <f t="shared" si="3"/>
        <v>0</v>
      </c>
      <c r="O24" s="198">
        <f t="shared" si="10"/>
        <v>0</v>
      </c>
      <c r="P24" s="198">
        <f t="shared" si="11"/>
        <v>0</v>
      </c>
      <c r="Q24" s="133">
        <f t="shared" si="21"/>
        <v>0</v>
      </c>
      <c r="R24" s="133">
        <f t="shared" si="4"/>
        <v>0</v>
      </c>
      <c r="S24" s="133">
        <f t="shared" si="5"/>
        <v>0</v>
      </c>
      <c r="T24" s="133">
        <f t="shared" si="6"/>
        <v>0</v>
      </c>
      <c r="V24" s="261"/>
      <c r="W24" s="251">
        <f t="shared" si="12"/>
      </c>
      <c r="X24" s="251" t="str">
        <f t="shared" si="13"/>
        <v>1627</v>
      </c>
      <c r="Y24" s="251">
        <f t="shared" si="14"/>
        <v>75</v>
      </c>
      <c r="Z24" s="251" t="e">
        <f t="shared" si="15"/>
        <v>#VALUE!</v>
      </c>
      <c r="AA24" s="251" t="e">
        <f t="shared" si="16"/>
        <v>#VALUE!</v>
      </c>
      <c r="AB24" s="251" t="e">
        <f t="shared" si="17"/>
        <v>#VALUE!</v>
      </c>
      <c r="AC24" s="251" t="e">
        <f t="shared" si="18"/>
        <v>#VALUE!</v>
      </c>
      <c r="AD24" s="251" t="e">
        <f t="shared" si="19"/>
        <v>#VALUE!</v>
      </c>
      <c r="AE24" s="251" t="e">
        <f t="shared" si="7"/>
        <v>#VALUE!</v>
      </c>
      <c r="AF24" s="252">
        <f t="shared" si="20"/>
      </c>
    </row>
    <row r="25" spans="1:32" ht="15" customHeight="1">
      <c r="A25" s="125">
        <v>14</v>
      </c>
      <c r="B25" s="166"/>
      <c r="C25" s="168"/>
      <c r="D25" s="178"/>
      <c r="E25" s="170"/>
      <c r="F25" s="134" t="s">
        <v>84</v>
      </c>
      <c r="G25" s="131">
        <v>14</v>
      </c>
      <c r="H25" s="135"/>
      <c r="I25" s="131">
        <f t="shared" si="0"/>
        <v>0</v>
      </c>
      <c r="J25" s="190">
        <f t="shared" si="8"/>
        <v>0</v>
      </c>
      <c r="K25" s="190">
        <f t="shared" si="9"/>
        <v>0</v>
      </c>
      <c r="L25" s="133">
        <f t="shared" si="1"/>
        <v>0</v>
      </c>
      <c r="M25" s="133">
        <f t="shared" si="2"/>
        <v>0</v>
      </c>
      <c r="N25" s="133">
        <f t="shared" si="3"/>
        <v>0</v>
      </c>
      <c r="O25" s="198">
        <f t="shared" si="10"/>
        <v>0</v>
      </c>
      <c r="P25" s="198">
        <f t="shared" si="11"/>
        <v>0</v>
      </c>
      <c r="Q25" s="133">
        <f t="shared" si="21"/>
        <v>0</v>
      </c>
      <c r="R25" s="133">
        <f t="shared" si="4"/>
        <v>0</v>
      </c>
      <c r="S25" s="133">
        <f t="shared" si="5"/>
        <v>0</v>
      </c>
      <c r="T25" s="133">
        <f t="shared" si="6"/>
        <v>0</v>
      </c>
      <c r="V25" s="262"/>
      <c r="W25" s="251">
        <f t="shared" si="12"/>
      </c>
      <c r="X25" s="251" t="str">
        <f t="shared" si="13"/>
        <v>1627</v>
      </c>
      <c r="Y25" s="251">
        <f t="shared" si="14"/>
        <v>75</v>
      </c>
      <c r="Z25" s="251" t="e">
        <f t="shared" si="15"/>
        <v>#VALUE!</v>
      </c>
      <c r="AA25" s="251" t="e">
        <f t="shared" si="16"/>
        <v>#VALUE!</v>
      </c>
      <c r="AB25" s="251" t="e">
        <f t="shared" si="17"/>
        <v>#VALUE!</v>
      </c>
      <c r="AC25" s="251" t="e">
        <f t="shared" si="18"/>
        <v>#VALUE!</v>
      </c>
      <c r="AD25" s="251" t="e">
        <f t="shared" si="19"/>
        <v>#VALUE!</v>
      </c>
      <c r="AE25" s="251" t="e">
        <f t="shared" si="7"/>
        <v>#VALUE!</v>
      </c>
      <c r="AF25" s="252">
        <f t="shared" si="20"/>
      </c>
    </row>
    <row r="26" spans="1:32" ht="15" customHeight="1">
      <c r="A26" s="125">
        <v>15</v>
      </c>
      <c r="B26" s="166"/>
      <c r="C26" s="168"/>
      <c r="D26" s="178"/>
      <c r="E26" s="170"/>
      <c r="F26" s="134" t="s">
        <v>84</v>
      </c>
      <c r="G26" s="131">
        <v>14</v>
      </c>
      <c r="H26" s="135"/>
      <c r="I26" s="131">
        <f t="shared" si="0"/>
        <v>0</v>
      </c>
      <c r="J26" s="190">
        <f t="shared" si="8"/>
        <v>0</v>
      </c>
      <c r="K26" s="190">
        <f t="shared" si="9"/>
        <v>0</v>
      </c>
      <c r="L26" s="133">
        <f t="shared" si="1"/>
        <v>0</v>
      </c>
      <c r="M26" s="133">
        <f t="shared" si="2"/>
        <v>0</v>
      </c>
      <c r="N26" s="133">
        <f t="shared" si="3"/>
        <v>0</v>
      </c>
      <c r="O26" s="198">
        <f t="shared" si="10"/>
        <v>0</v>
      </c>
      <c r="P26" s="198">
        <f t="shared" si="11"/>
        <v>0</v>
      </c>
      <c r="Q26" s="133">
        <f t="shared" si="21"/>
        <v>0</v>
      </c>
      <c r="R26" s="133">
        <f t="shared" si="4"/>
        <v>0</v>
      </c>
      <c r="S26" s="133">
        <f t="shared" si="5"/>
        <v>0</v>
      </c>
      <c r="T26" s="133">
        <f t="shared" si="6"/>
        <v>0</v>
      </c>
      <c r="V26" s="262"/>
      <c r="W26" s="251">
        <f t="shared" si="12"/>
      </c>
      <c r="X26" s="251" t="str">
        <f t="shared" si="13"/>
        <v>1627</v>
      </c>
      <c r="Y26" s="251">
        <f t="shared" si="14"/>
        <v>75</v>
      </c>
      <c r="Z26" s="251" t="e">
        <f t="shared" si="15"/>
        <v>#VALUE!</v>
      </c>
      <c r="AA26" s="251" t="e">
        <f t="shared" si="16"/>
        <v>#VALUE!</v>
      </c>
      <c r="AB26" s="251" t="e">
        <f t="shared" si="17"/>
        <v>#VALUE!</v>
      </c>
      <c r="AC26" s="251" t="e">
        <f t="shared" si="18"/>
        <v>#VALUE!</v>
      </c>
      <c r="AD26" s="251" t="e">
        <f t="shared" si="19"/>
        <v>#VALUE!</v>
      </c>
      <c r="AE26" s="251" t="e">
        <f t="shared" si="7"/>
        <v>#VALUE!</v>
      </c>
      <c r="AF26" s="252">
        <f t="shared" si="20"/>
      </c>
    </row>
    <row r="27" spans="1:32" ht="15" customHeight="1">
      <c r="A27" s="125">
        <v>16</v>
      </c>
      <c r="B27" s="166"/>
      <c r="C27" s="168"/>
      <c r="D27" s="178"/>
      <c r="E27" s="170"/>
      <c r="F27" s="134" t="s">
        <v>84</v>
      </c>
      <c r="G27" s="131">
        <v>14</v>
      </c>
      <c r="H27" s="135"/>
      <c r="I27" s="131">
        <f t="shared" si="0"/>
        <v>0</v>
      </c>
      <c r="J27" s="190">
        <f t="shared" si="8"/>
        <v>0</v>
      </c>
      <c r="K27" s="190">
        <f t="shared" si="9"/>
        <v>0</v>
      </c>
      <c r="L27" s="133">
        <f t="shared" si="1"/>
        <v>0</v>
      </c>
      <c r="M27" s="133">
        <f t="shared" si="2"/>
        <v>0</v>
      </c>
      <c r="N27" s="133">
        <f t="shared" si="3"/>
        <v>0</v>
      </c>
      <c r="O27" s="198">
        <f t="shared" si="10"/>
        <v>0</v>
      </c>
      <c r="P27" s="198">
        <f t="shared" si="11"/>
        <v>0</v>
      </c>
      <c r="Q27" s="133">
        <f t="shared" si="21"/>
        <v>0</v>
      </c>
      <c r="R27" s="133">
        <f t="shared" si="4"/>
        <v>0</v>
      </c>
      <c r="S27" s="133">
        <f t="shared" si="5"/>
        <v>0</v>
      </c>
      <c r="T27" s="133">
        <f t="shared" si="6"/>
        <v>0</v>
      </c>
      <c r="V27" s="261"/>
      <c r="W27" s="251">
        <f t="shared" si="12"/>
      </c>
      <c r="X27" s="251" t="str">
        <f t="shared" si="13"/>
        <v>1627</v>
      </c>
      <c r="Y27" s="251">
        <f t="shared" si="14"/>
        <v>75</v>
      </c>
      <c r="Z27" s="251" t="e">
        <f t="shared" si="15"/>
        <v>#VALUE!</v>
      </c>
      <c r="AA27" s="251" t="e">
        <f t="shared" si="16"/>
        <v>#VALUE!</v>
      </c>
      <c r="AB27" s="251" t="e">
        <f t="shared" si="17"/>
        <v>#VALUE!</v>
      </c>
      <c r="AC27" s="251" t="e">
        <f t="shared" si="18"/>
        <v>#VALUE!</v>
      </c>
      <c r="AD27" s="251" t="e">
        <f t="shared" si="19"/>
        <v>#VALUE!</v>
      </c>
      <c r="AE27" s="251" t="e">
        <f t="shared" si="7"/>
        <v>#VALUE!</v>
      </c>
      <c r="AF27" s="252">
        <f t="shared" si="20"/>
      </c>
    </row>
    <row r="28" spans="1:32" ht="15" customHeight="1">
      <c r="A28" s="125">
        <v>17</v>
      </c>
      <c r="B28" s="166"/>
      <c r="C28" s="168"/>
      <c r="D28" s="178"/>
      <c r="E28" s="170"/>
      <c r="F28" s="134" t="s">
        <v>84</v>
      </c>
      <c r="G28" s="131">
        <v>14</v>
      </c>
      <c r="H28" s="135"/>
      <c r="I28" s="131">
        <f t="shared" si="0"/>
        <v>0</v>
      </c>
      <c r="J28" s="190">
        <f t="shared" si="8"/>
        <v>0</v>
      </c>
      <c r="K28" s="190">
        <f t="shared" si="9"/>
        <v>0</v>
      </c>
      <c r="L28" s="133">
        <f t="shared" si="1"/>
        <v>0</v>
      </c>
      <c r="M28" s="133">
        <f t="shared" si="2"/>
        <v>0</v>
      </c>
      <c r="N28" s="133">
        <f t="shared" si="3"/>
        <v>0</v>
      </c>
      <c r="O28" s="198">
        <f t="shared" si="10"/>
        <v>0</v>
      </c>
      <c r="P28" s="198">
        <f t="shared" si="11"/>
        <v>0</v>
      </c>
      <c r="Q28" s="133">
        <f t="shared" si="21"/>
        <v>0</v>
      </c>
      <c r="R28" s="133">
        <f t="shared" si="4"/>
        <v>0</v>
      </c>
      <c r="S28" s="133">
        <f t="shared" si="5"/>
        <v>0</v>
      </c>
      <c r="T28" s="133">
        <f t="shared" si="6"/>
        <v>0</v>
      </c>
      <c r="V28" s="261"/>
      <c r="W28" s="251">
        <f t="shared" si="12"/>
      </c>
      <c r="X28" s="251" t="str">
        <f t="shared" si="13"/>
        <v>1627</v>
      </c>
      <c r="Y28" s="251">
        <f t="shared" si="14"/>
        <v>75</v>
      </c>
      <c r="Z28" s="251" t="e">
        <f t="shared" si="15"/>
        <v>#VALUE!</v>
      </c>
      <c r="AA28" s="251" t="e">
        <f t="shared" si="16"/>
        <v>#VALUE!</v>
      </c>
      <c r="AB28" s="251" t="e">
        <f t="shared" si="17"/>
        <v>#VALUE!</v>
      </c>
      <c r="AC28" s="251" t="e">
        <f t="shared" si="18"/>
        <v>#VALUE!</v>
      </c>
      <c r="AD28" s="251" t="e">
        <f t="shared" si="19"/>
        <v>#VALUE!</v>
      </c>
      <c r="AE28" s="251" t="e">
        <f t="shared" si="7"/>
        <v>#VALUE!</v>
      </c>
      <c r="AF28" s="252">
        <f t="shared" si="20"/>
      </c>
    </row>
    <row r="29" spans="1:32" ht="15" customHeight="1">
      <c r="A29" s="125">
        <v>18</v>
      </c>
      <c r="B29" s="166"/>
      <c r="C29" s="168"/>
      <c r="D29" s="178"/>
      <c r="E29" s="219"/>
      <c r="F29" s="134" t="s">
        <v>84</v>
      </c>
      <c r="G29" s="131">
        <v>14</v>
      </c>
      <c r="H29" s="135"/>
      <c r="I29" s="131">
        <f t="shared" si="0"/>
        <v>0</v>
      </c>
      <c r="J29" s="190">
        <f t="shared" si="8"/>
        <v>0</v>
      </c>
      <c r="K29" s="190">
        <f t="shared" si="9"/>
        <v>0</v>
      </c>
      <c r="L29" s="133">
        <f t="shared" si="1"/>
        <v>0</v>
      </c>
      <c r="M29" s="133">
        <f t="shared" si="2"/>
        <v>0</v>
      </c>
      <c r="N29" s="133">
        <f t="shared" si="3"/>
        <v>0</v>
      </c>
      <c r="O29" s="198">
        <f t="shared" si="10"/>
        <v>0</v>
      </c>
      <c r="P29" s="198">
        <f t="shared" si="11"/>
        <v>0</v>
      </c>
      <c r="Q29" s="133">
        <f t="shared" si="21"/>
        <v>0</v>
      </c>
      <c r="R29" s="133">
        <f t="shared" si="4"/>
        <v>0</v>
      </c>
      <c r="S29" s="133">
        <f t="shared" si="5"/>
        <v>0</v>
      </c>
      <c r="T29" s="133">
        <f t="shared" si="6"/>
        <v>0</v>
      </c>
      <c r="V29" s="261"/>
      <c r="W29" s="251">
        <f t="shared" si="12"/>
      </c>
      <c r="X29" s="251" t="str">
        <f t="shared" si="13"/>
        <v>1627</v>
      </c>
      <c r="Y29" s="251">
        <f t="shared" si="14"/>
        <v>75</v>
      </c>
      <c r="Z29" s="251" t="e">
        <f t="shared" si="15"/>
        <v>#VALUE!</v>
      </c>
      <c r="AA29" s="251" t="e">
        <f t="shared" si="16"/>
        <v>#VALUE!</v>
      </c>
      <c r="AB29" s="251" t="e">
        <f t="shared" si="17"/>
        <v>#VALUE!</v>
      </c>
      <c r="AC29" s="251" t="e">
        <f t="shared" si="18"/>
        <v>#VALUE!</v>
      </c>
      <c r="AD29" s="251" t="e">
        <f t="shared" si="19"/>
        <v>#VALUE!</v>
      </c>
      <c r="AE29" s="251" t="e">
        <f t="shared" si="7"/>
        <v>#VALUE!</v>
      </c>
      <c r="AF29" s="252">
        <f t="shared" si="20"/>
      </c>
    </row>
    <row r="30" spans="1:32" ht="15" customHeight="1">
      <c r="A30" s="125">
        <v>19</v>
      </c>
      <c r="B30" s="166"/>
      <c r="C30" s="168"/>
      <c r="D30" s="179"/>
      <c r="E30" s="219"/>
      <c r="F30" s="134" t="s">
        <v>84</v>
      </c>
      <c r="G30" s="131">
        <v>14</v>
      </c>
      <c r="H30" s="135"/>
      <c r="I30" s="131">
        <f t="shared" si="0"/>
        <v>0</v>
      </c>
      <c r="J30" s="190">
        <f t="shared" si="8"/>
        <v>0</v>
      </c>
      <c r="K30" s="190">
        <f t="shared" si="9"/>
        <v>0</v>
      </c>
      <c r="L30" s="133">
        <f t="shared" si="1"/>
        <v>0</v>
      </c>
      <c r="M30" s="133">
        <f t="shared" si="2"/>
        <v>0</v>
      </c>
      <c r="N30" s="133">
        <f t="shared" si="3"/>
        <v>0</v>
      </c>
      <c r="O30" s="198">
        <f t="shared" si="10"/>
        <v>0</v>
      </c>
      <c r="P30" s="198">
        <f t="shared" si="11"/>
        <v>0</v>
      </c>
      <c r="Q30" s="133">
        <f t="shared" si="21"/>
        <v>0</v>
      </c>
      <c r="R30" s="133">
        <f t="shared" si="4"/>
        <v>0</v>
      </c>
      <c r="S30" s="133">
        <f t="shared" si="5"/>
        <v>0</v>
      </c>
      <c r="T30" s="133">
        <f t="shared" si="6"/>
        <v>0</v>
      </c>
      <c r="V30" s="261"/>
      <c r="W30" s="251">
        <f t="shared" si="12"/>
      </c>
      <c r="X30" s="251" t="str">
        <f t="shared" si="13"/>
        <v>1627</v>
      </c>
      <c r="Y30" s="251">
        <f t="shared" si="14"/>
        <v>75</v>
      </c>
      <c r="Z30" s="251" t="e">
        <f t="shared" si="15"/>
        <v>#VALUE!</v>
      </c>
      <c r="AA30" s="251" t="e">
        <f t="shared" si="16"/>
        <v>#VALUE!</v>
      </c>
      <c r="AB30" s="251" t="e">
        <f t="shared" si="17"/>
        <v>#VALUE!</v>
      </c>
      <c r="AC30" s="251" t="e">
        <f t="shared" si="18"/>
        <v>#VALUE!</v>
      </c>
      <c r="AD30" s="251" t="e">
        <f t="shared" si="19"/>
        <v>#VALUE!</v>
      </c>
      <c r="AE30" s="251" t="e">
        <f t="shared" si="7"/>
        <v>#VALUE!</v>
      </c>
      <c r="AF30" s="252">
        <f t="shared" si="20"/>
      </c>
    </row>
    <row r="31" spans="1:32" ht="15" customHeight="1">
      <c r="A31" s="125">
        <v>20</v>
      </c>
      <c r="B31" s="166"/>
      <c r="C31" s="168"/>
      <c r="D31" s="178"/>
      <c r="E31" s="219"/>
      <c r="F31" s="134" t="s">
        <v>84</v>
      </c>
      <c r="G31" s="131">
        <v>14</v>
      </c>
      <c r="H31" s="135"/>
      <c r="I31" s="131">
        <f t="shared" si="0"/>
        <v>0</v>
      </c>
      <c r="J31" s="190">
        <f t="shared" si="8"/>
        <v>0</v>
      </c>
      <c r="K31" s="190">
        <f t="shared" si="9"/>
        <v>0</v>
      </c>
      <c r="L31" s="133">
        <f t="shared" si="1"/>
        <v>0</v>
      </c>
      <c r="M31" s="133">
        <f t="shared" si="2"/>
        <v>0</v>
      </c>
      <c r="N31" s="133">
        <f t="shared" si="3"/>
        <v>0</v>
      </c>
      <c r="O31" s="198">
        <f t="shared" si="10"/>
        <v>0</v>
      </c>
      <c r="P31" s="198">
        <f t="shared" si="11"/>
        <v>0</v>
      </c>
      <c r="Q31" s="133">
        <f t="shared" si="21"/>
        <v>0</v>
      </c>
      <c r="R31" s="133">
        <f t="shared" si="4"/>
        <v>0</v>
      </c>
      <c r="S31" s="133">
        <f t="shared" si="5"/>
        <v>0</v>
      </c>
      <c r="T31" s="133">
        <f t="shared" si="6"/>
        <v>0</v>
      </c>
      <c r="V31" s="261"/>
      <c r="W31" s="251">
        <f t="shared" si="12"/>
      </c>
      <c r="X31" s="251" t="str">
        <f t="shared" si="13"/>
        <v>1627</v>
      </c>
      <c r="Y31" s="251">
        <f t="shared" si="14"/>
        <v>75</v>
      </c>
      <c r="Z31" s="251" t="e">
        <f t="shared" si="15"/>
        <v>#VALUE!</v>
      </c>
      <c r="AA31" s="251" t="e">
        <f t="shared" si="16"/>
        <v>#VALUE!</v>
      </c>
      <c r="AB31" s="251" t="e">
        <f t="shared" si="17"/>
        <v>#VALUE!</v>
      </c>
      <c r="AC31" s="251" t="e">
        <f t="shared" si="18"/>
        <v>#VALUE!</v>
      </c>
      <c r="AD31" s="251" t="e">
        <f t="shared" si="19"/>
        <v>#VALUE!</v>
      </c>
      <c r="AE31" s="251" t="e">
        <f t="shared" si="7"/>
        <v>#VALUE!</v>
      </c>
      <c r="AF31" s="252">
        <f t="shared" si="20"/>
      </c>
    </row>
    <row r="32" spans="1:32" ht="15" customHeight="1">
      <c r="A32" s="125">
        <v>21</v>
      </c>
      <c r="B32" s="166"/>
      <c r="C32" s="168"/>
      <c r="D32" s="179"/>
      <c r="E32" s="219"/>
      <c r="F32" s="134" t="s">
        <v>84</v>
      </c>
      <c r="G32" s="131">
        <v>14</v>
      </c>
      <c r="H32" s="135"/>
      <c r="I32" s="131">
        <f t="shared" si="0"/>
        <v>0</v>
      </c>
      <c r="J32" s="190">
        <f t="shared" si="8"/>
        <v>0</v>
      </c>
      <c r="K32" s="190">
        <f t="shared" si="9"/>
        <v>0</v>
      </c>
      <c r="L32" s="133">
        <f t="shared" si="1"/>
        <v>0</v>
      </c>
      <c r="M32" s="133">
        <f t="shared" si="2"/>
        <v>0</v>
      </c>
      <c r="N32" s="133">
        <f t="shared" si="3"/>
        <v>0</v>
      </c>
      <c r="O32" s="198">
        <f t="shared" si="10"/>
        <v>0</v>
      </c>
      <c r="P32" s="198">
        <f t="shared" si="11"/>
        <v>0</v>
      </c>
      <c r="Q32" s="133">
        <f t="shared" si="21"/>
        <v>0</v>
      </c>
      <c r="R32" s="133">
        <f t="shared" si="4"/>
        <v>0</v>
      </c>
      <c r="S32" s="133">
        <f t="shared" si="5"/>
        <v>0</v>
      </c>
      <c r="T32" s="133">
        <f t="shared" si="6"/>
        <v>0</v>
      </c>
      <c r="V32" s="261"/>
      <c r="W32" s="251">
        <f t="shared" si="12"/>
      </c>
      <c r="X32" s="251" t="str">
        <f t="shared" si="13"/>
        <v>1627</v>
      </c>
      <c r="Y32" s="251">
        <f t="shared" si="14"/>
        <v>75</v>
      </c>
      <c r="Z32" s="251" t="e">
        <f t="shared" si="15"/>
        <v>#VALUE!</v>
      </c>
      <c r="AA32" s="251" t="e">
        <f t="shared" si="16"/>
        <v>#VALUE!</v>
      </c>
      <c r="AB32" s="251" t="e">
        <f t="shared" si="17"/>
        <v>#VALUE!</v>
      </c>
      <c r="AC32" s="251" t="e">
        <f t="shared" si="18"/>
        <v>#VALUE!</v>
      </c>
      <c r="AD32" s="251" t="e">
        <f t="shared" si="19"/>
        <v>#VALUE!</v>
      </c>
      <c r="AE32" s="251" t="e">
        <f t="shared" si="7"/>
        <v>#VALUE!</v>
      </c>
      <c r="AF32" s="252">
        <f t="shared" si="20"/>
      </c>
    </row>
    <row r="33" spans="1:32" ht="15" customHeight="1">
      <c r="A33" s="125">
        <v>22</v>
      </c>
      <c r="B33" s="126"/>
      <c r="C33" s="127"/>
      <c r="D33" s="128"/>
      <c r="E33" s="129"/>
      <c r="F33" s="134" t="s">
        <v>84</v>
      </c>
      <c r="G33" s="131">
        <v>14</v>
      </c>
      <c r="H33" s="135"/>
      <c r="I33" s="131">
        <f t="shared" si="0"/>
        <v>0</v>
      </c>
      <c r="J33" s="190">
        <f t="shared" si="8"/>
        <v>0</v>
      </c>
      <c r="K33" s="190">
        <f t="shared" si="9"/>
        <v>0</v>
      </c>
      <c r="L33" s="133">
        <f t="shared" si="1"/>
        <v>0</v>
      </c>
      <c r="M33" s="133">
        <f t="shared" si="2"/>
        <v>0</v>
      </c>
      <c r="N33" s="133">
        <f t="shared" si="3"/>
        <v>0</v>
      </c>
      <c r="O33" s="198">
        <f t="shared" si="10"/>
        <v>0</v>
      </c>
      <c r="P33" s="198">
        <f t="shared" si="11"/>
        <v>0</v>
      </c>
      <c r="Q33" s="133">
        <f t="shared" si="21"/>
        <v>0</v>
      </c>
      <c r="R33" s="133">
        <f t="shared" si="4"/>
        <v>0</v>
      </c>
      <c r="S33" s="133">
        <f t="shared" si="5"/>
        <v>0</v>
      </c>
      <c r="T33" s="133">
        <f t="shared" si="6"/>
        <v>0</v>
      </c>
      <c r="V33" s="261"/>
      <c r="W33" s="251">
        <f t="shared" si="12"/>
      </c>
      <c r="X33" s="251" t="str">
        <f t="shared" si="13"/>
        <v>1627</v>
      </c>
      <c r="Y33" s="251">
        <f t="shared" si="14"/>
        <v>75</v>
      </c>
      <c r="Z33" s="251" t="e">
        <f t="shared" si="15"/>
        <v>#VALUE!</v>
      </c>
      <c r="AA33" s="251" t="e">
        <f t="shared" si="16"/>
        <v>#VALUE!</v>
      </c>
      <c r="AB33" s="251" t="e">
        <f t="shared" si="17"/>
        <v>#VALUE!</v>
      </c>
      <c r="AC33" s="251" t="e">
        <f t="shared" si="18"/>
        <v>#VALUE!</v>
      </c>
      <c r="AD33" s="251" t="e">
        <f t="shared" si="19"/>
        <v>#VALUE!</v>
      </c>
      <c r="AE33" s="251" t="e">
        <f t="shared" si="7"/>
        <v>#VALUE!</v>
      </c>
      <c r="AF33" s="252">
        <f t="shared" si="20"/>
      </c>
    </row>
    <row r="34" spans="1:32" ht="15" customHeight="1">
      <c r="A34" s="125">
        <v>23</v>
      </c>
      <c r="B34" s="126"/>
      <c r="C34" s="127"/>
      <c r="D34" s="128"/>
      <c r="E34" s="129"/>
      <c r="F34" s="134" t="s">
        <v>84</v>
      </c>
      <c r="G34" s="131">
        <v>14</v>
      </c>
      <c r="H34" s="135"/>
      <c r="I34" s="131">
        <f t="shared" si="0"/>
        <v>0</v>
      </c>
      <c r="J34" s="190">
        <f t="shared" si="8"/>
        <v>0</v>
      </c>
      <c r="K34" s="190">
        <f t="shared" si="9"/>
        <v>0</v>
      </c>
      <c r="L34" s="133">
        <f t="shared" si="1"/>
        <v>0</v>
      </c>
      <c r="M34" s="133">
        <f t="shared" si="2"/>
        <v>0</v>
      </c>
      <c r="N34" s="133">
        <f t="shared" si="3"/>
        <v>0</v>
      </c>
      <c r="O34" s="198">
        <f t="shared" si="10"/>
        <v>0</v>
      </c>
      <c r="P34" s="198">
        <f t="shared" si="11"/>
        <v>0</v>
      </c>
      <c r="Q34" s="133">
        <f t="shared" si="21"/>
        <v>0</v>
      </c>
      <c r="R34" s="133">
        <f t="shared" si="4"/>
        <v>0</v>
      </c>
      <c r="S34" s="133">
        <f t="shared" si="5"/>
        <v>0</v>
      </c>
      <c r="T34" s="133">
        <f t="shared" si="6"/>
        <v>0</v>
      </c>
      <c r="V34" s="263"/>
      <c r="W34" s="251">
        <f t="shared" si="12"/>
      </c>
      <c r="X34" s="251" t="str">
        <f t="shared" si="13"/>
        <v>1627</v>
      </c>
      <c r="Y34" s="251">
        <f t="shared" si="14"/>
        <v>75</v>
      </c>
      <c r="Z34" s="251" t="e">
        <f t="shared" si="15"/>
        <v>#VALUE!</v>
      </c>
      <c r="AA34" s="251" t="e">
        <f t="shared" si="16"/>
        <v>#VALUE!</v>
      </c>
      <c r="AB34" s="251" t="e">
        <f t="shared" si="17"/>
        <v>#VALUE!</v>
      </c>
      <c r="AC34" s="251" t="e">
        <f t="shared" si="18"/>
        <v>#VALUE!</v>
      </c>
      <c r="AD34" s="251" t="e">
        <f t="shared" si="19"/>
        <v>#VALUE!</v>
      </c>
      <c r="AE34" s="251" t="e">
        <f t="shared" si="7"/>
        <v>#VALUE!</v>
      </c>
      <c r="AF34" s="252">
        <f t="shared" si="20"/>
      </c>
    </row>
    <row r="35" spans="1:32" ht="15" customHeight="1">
      <c r="A35" s="125">
        <v>24</v>
      </c>
      <c r="B35" s="126"/>
      <c r="C35" s="127"/>
      <c r="D35" s="128"/>
      <c r="E35" s="129"/>
      <c r="F35" s="134" t="s">
        <v>84</v>
      </c>
      <c r="G35" s="131">
        <v>14</v>
      </c>
      <c r="H35" s="135"/>
      <c r="I35" s="131">
        <f t="shared" si="0"/>
        <v>0</v>
      </c>
      <c r="J35" s="190">
        <f t="shared" si="8"/>
        <v>0</v>
      </c>
      <c r="K35" s="190">
        <f t="shared" si="9"/>
        <v>0</v>
      </c>
      <c r="L35" s="133">
        <f t="shared" si="1"/>
        <v>0</v>
      </c>
      <c r="M35" s="133">
        <f t="shared" si="2"/>
        <v>0</v>
      </c>
      <c r="N35" s="133">
        <f t="shared" si="3"/>
        <v>0</v>
      </c>
      <c r="O35" s="198">
        <f t="shared" si="10"/>
        <v>0</v>
      </c>
      <c r="P35" s="198">
        <f t="shared" si="11"/>
        <v>0</v>
      </c>
      <c r="Q35" s="133">
        <f t="shared" si="21"/>
        <v>0</v>
      </c>
      <c r="R35" s="133">
        <f t="shared" si="4"/>
        <v>0</v>
      </c>
      <c r="S35" s="133">
        <f t="shared" si="5"/>
        <v>0</v>
      </c>
      <c r="T35" s="133">
        <f t="shared" si="6"/>
        <v>0</v>
      </c>
      <c r="V35" s="261"/>
      <c r="W35" s="251">
        <f t="shared" si="12"/>
      </c>
      <c r="X35" s="251" t="str">
        <f t="shared" si="13"/>
        <v>1627</v>
      </c>
      <c r="Y35" s="251">
        <f t="shared" si="14"/>
        <v>75</v>
      </c>
      <c r="Z35" s="251" t="e">
        <f t="shared" si="15"/>
        <v>#VALUE!</v>
      </c>
      <c r="AA35" s="251" t="e">
        <f t="shared" si="16"/>
        <v>#VALUE!</v>
      </c>
      <c r="AB35" s="251" t="e">
        <f t="shared" si="17"/>
        <v>#VALUE!</v>
      </c>
      <c r="AC35" s="251" t="e">
        <f t="shared" si="18"/>
        <v>#VALUE!</v>
      </c>
      <c r="AD35" s="251" t="e">
        <f t="shared" si="19"/>
        <v>#VALUE!</v>
      </c>
      <c r="AE35" s="251" t="e">
        <f t="shared" si="7"/>
        <v>#VALUE!</v>
      </c>
      <c r="AF35" s="252">
        <f t="shared" si="20"/>
      </c>
    </row>
    <row r="36" spans="1:32" ht="15" customHeight="1">
      <c r="A36" s="125">
        <v>25</v>
      </c>
      <c r="B36" s="126"/>
      <c r="C36" s="127"/>
      <c r="D36" s="128"/>
      <c r="E36" s="129"/>
      <c r="F36" s="134" t="s">
        <v>84</v>
      </c>
      <c r="G36" s="131">
        <v>14</v>
      </c>
      <c r="H36" s="135"/>
      <c r="I36" s="131">
        <f t="shared" si="0"/>
        <v>0</v>
      </c>
      <c r="J36" s="190">
        <f t="shared" si="8"/>
        <v>0</v>
      </c>
      <c r="K36" s="190">
        <f t="shared" si="9"/>
        <v>0</v>
      </c>
      <c r="L36" s="133">
        <f t="shared" si="1"/>
        <v>0</v>
      </c>
      <c r="M36" s="133">
        <f t="shared" si="2"/>
        <v>0</v>
      </c>
      <c r="N36" s="133">
        <f t="shared" si="3"/>
        <v>0</v>
      </c>
      <c r="O36" s="198">
        <f t="shared" si="10"/>
        <v>0</v>
      </c>
      <c r="P36" s="198">
        <f t="shared" si="11"/>
        <v>0</v>
      </c>
      <c r="Q36" s="133">
        <f t="shared" si="21"/>
        <v>0</v>
      </c>
      <c r="R36" s="133">
        <f t="shared" si="4"/>
        <v>0</v>
      </c>
      <c r="S36" s="133">
        <f t="shared" si="5"/>
        <v>0</v>
      </c>
      <c r="T36" s="133">
        <f t="shared" si="6"/>
        <v>0</v>
      </c>
      <c r="V36" s="261"/>
      <c r="W36" s="251">
        <f t="shared" si="12"/>
      </c>
      <c r="X36" s="251" t="str">
        <f t="shared" si="13"/>
        <v>1627</v>
      </c>
      <c r="Y36" s="251">
        <f t="shared" si="14"/>
        <v>75</v>
      </c>
      <c r="Z36" s="251" t="e">
        <f t="shared" si="15"/>
        <v>#VALUE!</v>
      </c>
      <c r="AA36" s="251" t="e">
        <f t="shared" si="16"/>
        <v>#VALUE!</v>
      </c>
      <c r="AB36" s="251" t="e">
        <f t="shared" si="17"/>
        <v>#VALUE!</v>
      </c>
      <c r="AC36" s="251" t="e">
        <f t="shared" si="18"/>
        <v>#VALUE!</v>
      </c>
      <c r="AD36" s="251" t="e">
        <f t="shared" si="19"/>
        <v>#VALUE!</v>
      </c>
      <c r="AE36" s="251" t="e">
        <f t="shared" si="7"/>
        <v>#VALUE!</v>
      </c>
      <c r="AF36" s="252">
        <f t="shared" si="20"/>
      </c>
    </row>
    <row r="37" spans="1:32" ht="15" customHeight="1">
      <c r="A37" s="125">
        <v>26</v>
      </c>
      <c r="B37" s="126"/>
      <c r="C37" s="127"/>
      <c r="D37" s="128"/>
      <c r="E37" s="129"/>
      <c r="F37" s="134" t="s">
        <v>84</v>
      </c>
      <c r="G37" s="131">
        <v>14</v>
      </c>
      <c r="H37" s="135"/>
      <c r="I37" s="131">
        <f t="shared" si="0"/>
        <v>0</v>
      </c>
      <c r="J37" s="190">
        <f t="shared" si="8"/>
        <v>0</v>
      </c>
      <c r="K37" s="190">
        <f t="shared" si="9"/>
        <v>0</v>
      </c>
      <c r="L37" s="133">
        <f t="shared" si="1"/>
        <v>0</v>
      </c>
      <c r="M37" s="133">
        <f t="shared" si="2"/>
        <v>0</v>
      </c>
      <c r="N37" s="133">
        <f t="shared" si="3"/>
        <v>0</v>
      </c>
      <c r="O37" s="198">
        <f t="shared" si="10"/>
        <v>0</v>
      </c>
      <c r="P37" s="198">
        <f t="shared" si="11"/>
        <v>0</v>
      </c>
      <c r="Q37" s="133">
        <f t="shared" si="21"/>
        <v>0</v>
      </c>
      <c r="R37" s="133">
        <f t="shared" si="4"/>
        <v>0</v>
      </c>
      <c r="S37" s="133">
        <f t="shared" si="5"/>
        <v>0</v>
      </c>
      <c r="T37" s="133">
        <f t="shared" si="6"/>
        <v>0</v>
      </c>
      <c r="V37" s="262"/>
      <c r="W37" s="251">
        <f t="shared" si="12"/>
      </c>
      <c r="X37" s="251" t="str">
        <f t="shared" si="13"/>
        <v>1627</v>
      </c>
      <c r="Y37" s="251">
        <f t="shared" si="14"/>
        <v>75</v>
      </c>
      <c r="Z37" s="251" t="e">
        <f t="shared" si="15"/>
        <v>#VALUE!</v>
      </c>
      <c r="AA37" s="251" t="e">
        <f t="shared" si="16"/>
        <v>#VALUE!</v>
      </c>
      <c r="AB37" s="251" t="e">
        <f t="shared" si="17"/>
        <v>#VALUE!</v>
      </c>
      <c r="AC37" s="251" t="e">
        <f t="shared" si="18"/>
        <v>#VALUE!</v>
      </c>
      <c r="AD37" s="251" t="e">
        <f t="shared" si="19"/>
        <v>#VALUE!</v>
      </c>
      <c r="AE37" s="251" t="e">
        <f t="shared" si="7"/>
        <v>#VALUE!</v>
      </c>
      <c r="AF37" s="252">
        <f t="shared" si="20"/>
      </c>
    </row>
    <row r="38" spans="1:32" ht="15" customHeight="1">
      <c r="A38" s="125">
        <v>27</v>
      </c>
      <c r="B38" s="126"/>
      <c r="C38" s="127"/>
      <c r="D38" s="128"/>
      <c r="E38" s="129"/>
      <c r="F38" s="134" t="s">
        <v>84</v>
      </c>
      <c r="G38" s="131">
        <v>14</v>
      </c>
      <c r="H38" s="135"/>
      <c r="I38" s="131">
        <f t="shared" si="0"/>
        <v>0</v>
      </c>
      <c r="J38" s="190">
        <f t="shared" si="8"/>
        <v>0</v>
      </c>
      <c r="K38" s="190">
        <f t="shared" si="9"/>
        <v>0</v>
      </c>
      <c r="L38" s="133">
        <f t="shared" si="1"/>
        <v>0</v>
      </c>
      <c r="M38" s="133">
        <f t="shared" si="2"/>
        <v>0</v>
      </c>
      <c r="N38" s="133">
        <f t="shared" si="3"/>
        <v>0</v>
      </c>
      <c r="O38" s="198">
        <f t="shared" si="10"/>
        <v>0</v>
      </c>
      <c r="P38" s="198">
        <f t="shared" si="11"/>
        <v>0</v>
      </c>
      <c r="Q38" s="133">
        <f t="shared" si="21"/>
        <v>0</v>
      </c>
      <c r="R38" s="133">
        <f t="shared" si="4"/>
        <v>0</v>
      </c>
      <c r="S38" s="133">
        <f t="shared" si="5"/>
        <v>0</v>
      </c>
      <c r="T38" s="133">
        <f t="shared" si="6"/>
        <v>0</v>
      </c>
      <c r="V38" s="261"/>
      <c r="W38" s="251">
        <f t="shared" si="12"/>
      </c>
      <c r="X38" s="251" t="str">
        <f t="shared" si="13"/>
        <v>1627</v>
      </c>
      <c r="Y38" s="251">
        <f t="shared" si="14"/>
        <v>75</v>
      </c>
      <c r="Z38" s="251" t="e">
        <f t="shared" si="15"/>
        <v>#VALUE!</v>
      </c>
      <c r="AA38" s="251" t="e">
        <f t="shared" si="16"/>
        <v>#VALUE!</v>
      </c>
      <c r="AB38" s="251" t="e">
        <f t="shared" si="17"/>
        <v>#VALUE!</v>
      </c>
      <c r="AC38" s="251" t="e">
        <f t="shared" si="18"/>
        <v>#VALUE!</v>
      </c>
      <c r="AD38" s="251" t="e">
        <f t="shared" si="19"/>
        <v>#VALUE!</v>
      </c>
      <c r="AE38" s="251" t="e">
        <f t="shared" si="7"/>
        <v>#VALUE!</v>
      </c>
      <c r="AF38" s="252">
        <f t="shared" si="20"/>
      </c>
    </row>
    <row r="39" spans="1:32" ht="15" customHeight="1">
      <c r="A39" s="125">
        <v>28</v>
      </c>
      <c r="B39" s="126"/>
      <c r="C39" s="127"/>
      <c r="D39" s="128"/>
      <c r="E39" s="129"/>
      <c r="F39" s="134" t="s">
        <v>84</v>
      </c>
      <c r="G39" s="131">
        <v>14</v>
      </c>
      <c r="H39" s="135"/>
      <c r="I39" s="131">
        <f t="shared" si="0"/>
        <v>0</v>
      </c>
      <c r="J39" s="190">
        <f t="shared" si="8"/>
        <v>0</v>
      </c>
      <c r="K39" s="190">
        <f t="shared" si="9"/>
        <v>0</v>
      </c>
      <c r="L39" s="133">
        <f t="shared" si="1"/>
        <v>0</v>
      </c>
      <c r="M39" s="133">
        <f t="shared" si="2"/>
        <v>0</v>
      </c>
      <c r="N39" s="133">
        <f t="shared" si="3"/>
        <v>0</v>
      </c>
      <c r="O39" s="198">
        <f t="shared" si="10"/>
        <v>0</v>
      </c>
      <c r="P39" s="198">
        <f t="shared" si="11"/>
        <v>0</v>
      </c>
      <c r="Q39" s="133">
        <f t="shared" si="21"/>
        <v>0</v>
      </c>
      <c r="R39" s="133">
        <f t="shared" si="4"/>
        <v>0</v>
      </c>
      <c r="S39" s="133">
        <f t="shared" si="5"/>
        <v>0</v>
      </c>
      <c r="T39" s="133">
        <f t="shared" si="6"/>
        <v>0</v>
      </c>
      <c r="V39" s="263"/>
      <c r="W39" s="251">
        <f t="shared" si="12"/>
      </c>
      <c r="X39" s="251" t="str">
        <f t="shared" si="13"/>
        <v>1627</v>
      </c>
      <c r="Y39" s="251">
        <f t="shared" si="14"/>
        <v>75</v>
      </c>
      <c r="Z39" s="251" t="e">
        <f t="shared" si="15"/>
        <v>#VALUE!</v>
      </c>
      <c r="AA39" s="251" t="e">
        <f t="shared" si="16"/>
        <v>#VALUE!</v>
      </c>
      <c r="AB39" s="251" t="e">
        <f t="shared" si="17"/>
        <v>#VALUE!</v>
      </c>
      <c r="AC39" s="251" t="e">
        <f t="shared" si="18"/>
        <v>#VALUE!</v>
      </c>
      <c r="AD39" s="251" t="e">
        <f t="shared" si="19"/>
        <v>#VALUE!</v>
      </c>
      <c r="AE39" s="251" t="e">
        <f t="shared" si="7"/>
        <v>#VALUE!</v>
      </c>
      <c r="AF39" s="252">
        <f t="shared" si="20"/>
      </c>
    </row>
    <row r="40" spans="1:32" ht="15" customHeight="1">
      <c r="A40" s="125">
        <v>29</v>
      </c>
      <c r="B40" s="126"/>
      <c r="C40" s="127"/>
      <c r="D40" s="128"/>
      <c r="E40" s="129"/>
      <c r="F40" s="134" t="s">
        <v>84</v>
      </c>
      <c r="G40" s="131">
        <v>14</v>
      </c>
      <c r="H40" s="135"/>
      <c r="I40" s="131">
        <f t="shared" si="0"/>
        <v>0</v>
      </c>
      <c r="J40" s="190">
        <f t="shared" si="8"/>
        <v>0</v>
      </c>
      <c r="K40" s="190">
        <f t="shared" si="9"/>
        <v>0</v>
      </c>
      <c r="L40" s="133">
        <f t="shared" si="1"/>
        <v>0</v>
      </c>
      <c r="M40" s="133">
        <f t="shared" si="2"/>
        <v>0</v>
      </c>
      <c r="N40" s="133">
        <f t="shared" si="3"/>
        <v>0</v>
      </c>
      <c r="O40" s="198">
        <f t="shared" si="10"/>
        <v>0</v>
      </c>
      <c r="P40" s="198">
        <f t="shared" si="11"/>
        <v>0</v>
      </c>
      <c r="Q40" s="133">
        <f t="shared" si="21"/>
        <v>0</v>
      </c>
      <c r="R40" s="133">
        <f t="shared" si="4"/>
        <v>0</v>
      </c>
      <c r="S40" s="133">
        <f t="shared" si="5"/>
        <v>0</v>
      </c>
      <c r="T40" s="133">
        <f t="shared" si="6"/>
        <v>0</v>
      </c>
      <c r="V40" s="261"/>
      <c r="W40" s="251">
        <f t="shared" si="12"/>
      </c>
      <c r="X40" s="251" t="str">
        <f t="shared" si="13"/>
        <v>1627</v>
      </c>
      <c r="Y40" s="251">
        <f t="shared" si="14"/>
        <v>75</v>
      </c>
      <c r="Z40" s="251" t="e">
        <f t="shared" si="15"/>
        <v>#VALUE!</v>
      </c>
      <c r="AA40" s="251" t="e">
        <f t="shared" si="16"/>
        <v>#VALUE!</v>
      </c>
      <c r="AB40" s="251" t="e">
        <f t="shared" si="17"/>
        <v>#VALUE!</v>
      </c>
      <c r="AC40" s="251" t="e">
        <f t="shared" si="18"/>
        <v>#VALUE!</v>
      </c>
      <c r="AD40" s="251" t="e">
        <f t="shared" si="19"/>
        <v>#VALUE!</v>
      </c>
      <c r="AE40" s="251" t="e">
        <f t="shared" si="7"/>
        <v>#VALUE!</v>
      </c>
      <c r="AF40" s="252">
        <f t="shared" si="20"/>
      </c>
    </row>
    <row r="41" spans="1:32" ht="15" customHeight="1">
      <c r="A41" s="125">
        <v>30</v>
      </c>
      <c r="B41" s="126"/>
      <c r="C41" s="127"/>
      <c r="D41" s="128"/>
      <c r="E41" s="129"/>
      <c r="F41" s="134" t="s">
        <v>84</v>
      </c>
      <c r="G41" s="131">
        <v>14</v>
      </c>
      <c r="H41" s="135"/>
      <c r="I41" s="131">
        <f t="shared" si="0"/>
        <v>0</v>
      </c>
      <c r="J41" s="190">
        <f t="shared" si="8"/>
        <v>0</v>
      </c>
      <c r="K41" s="190">
        <f t="shared" si="9"/>
        <v>0</v>
      </c>
      <c r="L41" s="133">
        <f t="shared" si="1"/>
        <v>0</v>
      </c>
      <c r="M41" s="133">
        <f t="shared" si="2"/>
        <v>0</v>
      </c>
      <c r="N41" s="133">
        <f t="shared" si="3"/>
        <v>0</v>
      </c>
      <c r="O41" s="198">
        <f t="shared" si="10"/>
        <v>0</v>
      </c>
      <c r="P41" s="198">
        <f t="shared" si="11"/>
        <v>0</v>
      </c>
      <c r="Q41" s="133">
        <f t="shared" si="21"/>
        <v>0</v>
      </c>
      <c r="R41" s="133">
        <f t="shared" si="4"/>
        <v>0</v>
      </c>
      <c r="S41" s="133">
        <f t="shared" si="5"/>
        <v>0</v>
      </c>
      <c r="T41" s="133">
        <f t="shared" si="6"/>
        <v>0</v>
      </c>
      <c r="V41" s="261"/>
      <c r="W41" s="251">
        <f t="shared" si="12"/>
      </c>
      <c r="X41" s="251" t="str">
        <f t="shared" si="13"/>
        <v>1627</v>
      </c>
      <c r="Y41" s="251">
        <f t="shared" si="14"/>
        <v>75</v>
      </c>
      <c r="Z41" s="251" t="e">
        <f t="shared" si="15"/>
        <v>#VALUE!</v>
      </c>
      <c r="AA41" s="251" t="e">
        <f t="shared" si="16"/>
        <v>#VALUE!</v>
      </c>
      <c r="AB41" s="251" t="e">
        <f t="shared" si="17"/>
        <v>#VALUE!</v>
      </c>
      <c r="AC41" s="251" t="e">
        <f t="shared" si="18"/>
        <v>#VALUE!</v>
      </c>
      <c r="AD41" s="251" t="e">
        <f t="shared" si="19"/>
        <v>#VALUE!</v>
      </c>
      <c r="AE41" s="251" t="e">
        <f t="shared" si="7"/>
        <v>#VALUE!</v>
      </c>
      <c r="AF41" s="252">
        <f t="shared" si="20"/>
      </c>
    </row>
    <row r="42" spans="1:32" ht="15" customHeight="1">
      <c r="A42" s="125">
        <v>31</v>
      </c>
      <c r="B42" s="126"/>
      <c r="C42" s="127"/>
      <c r="D42" s="128"/>
      <c r="E42" s="129"/>
      <c r="F42" s="134" t="s">
        <v>84</v>
      </c>
      <c r="G42" s="131">
        <v>14</v>
      </c>
      <c r="H42" s="135"/>
      <c r="I42" s="131">
        <f t="shared" si="0"/>
        <v>0</v>
      </c>
      <c r="J42" s="190">
        <f t="shared" si="8"/>
        <v>0</v>
      </c>
      <c r="K42" s="190">
        <f t="shared" si="9"/>
        <v>0</v>
      </c>
      <c r="L42" s="133">
        <f t="shared" si="1"/>
        <v>0</v>
      </c>
      <c r="M42" s="133">
        <f t="shared" si="2"/>
        <v>0</v>
      </c>
      <c r="N42" s="133">
        <f t="shared" si="3"/>
        <v>0</v>
      </c>
      <c r="O42" s="198">
        <f t="shared" si="10"/>
        <v>0</v>
      </c>
      <c r="P42" s="198">
        <f t="shared" si="11"/>
        <v>0</v>
      </c>
      <c r="Q42" s="133">
        <f t="shared" si="21"/>
        <v>0</v>
      </c>
      <c r="R42" s="133">
        <f t="shared" si="4"/>
        <v>0</v>
      </c>
      <c r="S42" s="133">
        <f t="shared" si="5"/>
        <v>0</v>
      </c>
      <c r="T42" s="133">
        <f t="shared" si="6"/>
        <v>0</v>
      </c>
      <c r="V42" s="261"/>
      <c r="W42" s="251">
        <f t="shared" si="12"/>
      </c>
      <c r="X42" s="251" t="str">
        <f t="shared" si="13"/>
        <v>1627</v>
      </c>
      <c r="Y42" s="251">
        <f t="shared" si="14"/>
        <v>75</v>
      </c>
      <c r="Z42" s="251" t="e">
        <f t="shared" si="15"/>
        <v>#VALUE!</v>
      </c>
      <c r="AA42" s="251" t="e">
        <f t="shared" si="16"/>
        <v>#VALUE!</v>
      </c>
      <c r="AB42" s="251" t="e">
        <f t="shared" si="17"/>
        <v>#VALUE!</v>
      </c>
      <c r="AC42" s="251" t="e">
        <f t="shared" si="18"/>
        <v>#VALUE!</v>
      </c>
      <c r="AD42" s="251" t="e">
        <f t="shared" si="19"/>
        <v>#VALUE!</v>
      </c>
      <c r="AE42" s="251" t="e">
        <f t="shared" si="7"/>
        <v>#VALUE!</v>
      </c>
      <c r="AF42" s="252">
        <f t="shared" si="20"/>
      </c>
    </row>
    <row r="43" spans="1:32" ht="16.5" customHeight="1">
      <c r="A43" s="125">
        <v>32</v>
      </c>
      <c r="B43" s="126"/>
      <c r="C43" s="127"/>
      <c r="D43" s="128"/>
      <c r="E43" s="129"/>
      <c r="F43" s="134" t="s">
        <v>84</v>
      </c>
      <c r="G43" s="131">
        <v>14</v>
      </c>
      <c r="H43" s="135"/>
      <c r="I43" s="131">
        <f t="shared" si="0"/>
        <v>0</v>
      </c>
      <c r="J43" s="190">
        <f t="shared" si="8"/>
        <v>0</v>
      </c>
      <c r="K43" s="190">
        <f t="shared" si="9"/>
        <v>0</v>
      </c>
      <c r="L43" s="133">
        <f t="shared" si="1"/>
        <v>0</v>
      </c>
      <c r="M43" s="133">
        <f t="shared" si="2"/>
        <v>0</v>
      </c>
      <c r="N43" s="133">
        <f t="shared" si="3"/>
        <v>0</v>
      </c>
      <c r="O43" s="198">
        <f t="shared" si="10"/>
        <v>0</v>
      </c>
      <c r="P43" s="198">
        <f t="shared" si="11"/>
        <v>0</v>
      </c>
      <c r="Q43" s="133">
        <f t="shared" si="21"/>
        <v>0</v>
      </c>
      <c r="R43" s="133">
        <f t="shared" si="4"/>
        <v>0</v>
      </c>
      <c r="S43" s="133">
        <f t="shared" si="5"/>
        <v>0</v>
      </c>
      <c r="T43" s="133">
        <f t="shared" si="6"/>
        <v>0</v>
      </c>
      <c r="V43" s="258"/>
      <c r="W43" s="251">
        <f t="shared" si="12"/>
      </c>
      <c r="X43" s="251" t="str">
        <f t="shared" si="13"/>
        <v>1627</v>
      </c>
      <c r="Y43" s="251">
        <f t="shared" si="14"/>
        <v>75</v>
      </c>
      <c r="Z43" s="251" t="e">
        <f t="shared" si="15"/>
        <v>#VALUE!</v>
      </c>
      <c r="AA43" s="251" t="e">
        <f t="shared" si="16"/>
        <v>#VALUE!</v>
      </c>
      <c r="AB43" s="251" t="e">
        <f t="shared" si="17"/>
        <v>#VALUE!</v>
      </c>
      <c r="AC43" s="251" t="e">
        <f t="shared" si="18"/>
        <v>#VALUE!</v>
      </c>
      <c r="AD43" s="251" t="e">
        <f t="shared" si="19"/>
        <v>#VALUE!</v>
      </c>
      <c r="AE43" s="251" t="e">
        <f t="shared" si="7"/>
        <v>#VALUE!</v>
      </c>
      <c r="AF43" s="252">
        <f t="shared" si="20"/>
      </c>
    </row>
    <row r="44" spans="1:32" ht="15" customHeight="1">
      <c r="A44" s="125">
        <v>33</v>
      </c>
      <c r="B44" s="126"/>
      <c r="C44" s="127"/>
      <c r="D44" s="128"/>
      <c r="E44" s="129"/>
      <c r="F44" s="134" t="s">
        <v>84</v>
      </c>
      <c r="G44" s="131">
        <v>14</v>
      </c>
      <c r="H44" s="135"/>
      <c r="I44" s="131">
        <f>ROUND(G44*H44,2)</f>
        <v>0</v>
      </c>
      <c r="J44" s="190">
        <f t="shared" si="8"/>
        <v>0</v>
      </c>
      <c r="K44" s="190">
        <f t="shared" si="9"/>
        <v>0</v>
      </c>
      <c r="L44" s="133">
        <f t="shared" si="1"/>
        <v>0</v>
      </c>
      <c r="M44" s="133">
        <f t="shared" si="2"/>
        <v>0</v>
      </c>
      <c r="N44" s="133">
        <f t="shared" si="3"/>
        <v>0</v>
      </c>
      <c r="O44" s="198">
        <f t="shared" si="10"/>
        <v>0</v>
      </c>
      <c r="P44" s="198">
        <f t="shared" si="11"/>
        <v>0</v>
      </c>
      <c r="Q44" s="133">
        <f t="shared" si="21"/>
        <v>0</v>
      </c>
      <c r="R44" s="133">
        <f t="shared" si="4"/>
        <v>0</v>
      </c>
      <c r="S44" s="133">
        <f t="shared" si="5"/>
        <v>0</v>
      </c>
      <c r="T44" s="133">
        <f t="shared" si="6"/>
        <v>0</v>
      </c>
      <c r="V44" s="258"/>
      <c r="W44" s="251">
        <f t="shared" si="12"/>
      </c>
      <c r="X44" s="251" t="str">
        <f t="shared" si="13"/>
        <v>1627</v>
      </c>
      <c r="Y44" s="251">
        <f t="shared" si="14"/>
        <v>75</v>
      </c>
      <c r="Z44" s="251" t="e">
        <f t="shared" si="15"/>
        <v>#VALUE!</v>
      </c>
      <c r="AA44" s="251" t="e">
        <f t="shared" si="16"/>
        <v>#VALUE!</v>
      </c>
      <c r="AB44" s="251" t="e">
        <f t="shared" si="17"/>
        <v>#VALUE!</v>
      </c>
      <c r="AC44" s="251" t="e">
        <f t="shared" si="18"/>
        <v>#VALUE!</v>
      </c>
      <c r="AD44" s="251" t="e">
        <f t="shared" si="19"/>
        <v>#VALUE!</v>
      </c>
      <c r="AE44" s="251" t="e">
        <f t="shared" si="7"/>
        <v>#VALUE!</v>
      </c>
      <c r="AF44" s="252">
        <f t="shared" si="20"/>
      </c>
    </row>
    <row r="45" spans="1:32" ht="17.25" customHeight="1">
      <c r="A45" s="125">
        <v>34</v>
      </c>
      <c r="B45" s="126"/>
      <c r="C45" s="127"/>
      <c r="D45" s="128"/>
      <c r="E45" s="129"/>
      <c r="F45" s="134" t="s">
        <v>84</v>
      </c>
      <c r="G45" s="131">
        <v>14</v>
      </c>
      <c r="H45" s="135"/>
      <c r="I45" s="131">
        <f>ROUND(G45*H45,2)</f>
        <v>0</v>
      </c>
      <c r="J45" s="190">
        <f t="shared" si="8"/>
        <v>0</v>
      </c>
      <c r="K45" s="190">
        <f t="shared" si="9"/>
        <v>0</v>
      </c>
      <c r="L45" s="133">
        <f t="shared" si="1"/>
        <v>0</v>
      </c>
      <c r="M45" s="133">
        <f t="shared" si="2"/>
        <v>0</v>
      </c>
      <c r="N45" s="133">
        <f t="shared" si="3"/>
        <v>0</v>
      </c>
      <c r="O45" s="198">
        <f t="shared" si="10"/>
        <v>0</v>
      </c>
      <c r="P45" s="198">
        <f t="shared" si="11"/>
        <v>0</v>
      </c>
      <c r="Q45" s="133">
        <f t="shared" si="21"/>
        <v>0</v>
      </c>
      <c r="R45" s="133">
        <f t="shared" si="4"/>
        <v>0</v>
      </c>
      <c r="S45" s="133">
        <f t="shared" si="5"/>
        <v>0</v>
      </c>
      <c r="T45" s="133">
        <f t="shared" si="6"/>
        <v>0</v>
      </c>
      <c r="V45" s="258"/>
      <c r="W45" s="251">
        <f t="shared" si="12"/>
      </c>
      <c r="X45" s="251" t="str">
        <f t="shared" si="13"/>
        <v>1627</v>
      </c>
      <c r="Y45" s="251">
        <f t="shared" si="14"/>
        <v>75</v>
      </c>
      <c r="Z45" s="251" t="e">
        <f t="shared" si="15"/>
        <v>#VALUE!</v>
      </c>
      <c r="AA45" s="251" t="e">
        <f t="shared" si="16"/>
        <v>#VALUE!</v>
      </c>
      <c r="AB45" s="251" t="e">
        <f t="shared" si="17"/>
        <v>#VALUE!</v>
      </c>
      <c r="AC45" s="251" t="e">
        <f t="shared" si="18"/>
        <v>#VALUE!</v>
      </c>
      <c r="AD45" s="251" t="e">
        <f t="shared" si="19"/>
        <v>#VALUE!</v>
      </c>
      <c r="AE45" s="251" t="e">
        <f t="shared" si="7"/>
        <v>#VALUE!</v>
      </c>
      <c r="AF45" s="252">
        <f t="shared" si="20"/>
      </c>
    </row>
    <row r="46" spans="1:32" ht="15" customHeight="1">
      <c r="A46" s="125">
        <v>35</v>
      </c>
      <c r="B46" s="126"/>
      <c r="C46" s="127"/>
      <c r="D46" s="128"/>
      <c r="E46" s="129"/>
      <c r="F46" s="134" t="s">
        <v>84</v>
      </c>
      <c r="G46" s="131">
        <v>14</v>
      </c>
      <c r="H46" s="135"/>
      <c r="I46" s="131">
        <f>ROUND(G46*H46,2)</f>
        <v>0</v>
      </c>
      <c r="J46" s="190">
        <f t="shared" si="8"/>
        <v>0</v>
      </c>
      <c r="K46" s="190">
        <f t="shared" si="9"/>
        <v>0</v>
      </c>
      <c r="L46" s="133">
        <f t="shared" si="1"/>
        <v>0</v>
      </c>
      <c r="M46" s="133">
        <f t="shared" si="2"/>
        <v>0</v>
      </c>
      <c r="N46" s="133">
        <f t="shared" si="3"/>
        <v>0</v>
      </c>
      <c r="O46" s="198">
        <f t="shared" si="10"/>
        <v>0</v>
      </c>
      <c r="P46" s="198">
        <f t="shared" si="11"/>
        <v>0</v>
      </c>
      <c r="Q46" s="133">
        <f t="shared" si="21"/>
        <v>0</v>
      </c>
      <c r="R46" s="133">
        <f t="shared" si="4"/>
        <v>0</v>
      </c>
      <c r="S46" s="133">
        <f t="shared" si="5"/>
        <v>0</v>
      </c>
      <c r="T46" s="133">
        <f t="shared" si="6"/>
        <v>0</v>
      </c>
      <c r="V46" s="258"/>
      <c r="W46" s="251">
        <f t="shared" si="12"/>
      </c>
      <c r="X46" s="251" t="str">
        <f t="shared" si="13"/>
        <v>1627</v>
      </c>
      <c r="Y46" s="251">
        <f t="shared" si="14"/>
        <v>75</v>
      </c>
      <c r="Z46" s="251" t="e">
        <f t="shared" si="15"/>
        <v>#VALUE!</v>
      </c>
      <c r="AA46" s="251" t="e">
        <f t="shared" si="16"/>
        <v>#VALUE!</v>
      </c>
      <c r="AB46" s="251" t="e">
        <f t="shared" si="17"/>
        <v>#VALUE!</v>
      </c>
      <c r="AC46" s="251" t="e">
        <f t="shared" si="18"/>
        <v>#VALUE!</v>
      </c>
      <c r="AD46" s="251" t="e">
        <f t="shared" si="19"/>
        <v>#VALUE!</v>
      </c>
      <c r="AE46" s="251" t="e">
        <f t="shared" si="7"/>
        <v>#VALUE!</v>
      </c>
      <c r="AF46" s="252">
        <f t="shared" si="20"/>
      </c>
    </row>
    <row r="47" spans="1:32" ht="15" customHeight="1" thickBot="1">
      <c r="A47" s="136">
        <v>36</v>
      </c>
      <c r="B47" s="88"/>
      <c r="C47" s="137"/>
      <c r="D47" s="138"/>
      <c r="E47" s="139"/>
      <c r="F47" s="140" t="s">
        <v>84</v>
      </c>
      <c r="G47" s="141">
        <v>14</v>
      </c>
      <c r="H47" s="135"/>
      <c r="I47" s="141">
        <f>ROUND(G47*H47,2)</f>
        <v>0</v>
      </c>
      <c r="J47" s="194">
        <f t="shared" si="8"/>
        <v>0</v>
      </c>
      <c r="K47" s="194">
        <f t="shared" si="9"/>
        <v>0</v>
      </c>
      <c r="L47" s="143">
        <f t="shared" si="1"/>
        <v>0</v>
      </c>
      <c r="M47" s="143">
        <f t="shared" si="2"/>
        <v>0</v>
      </c>
      <c r="N47" s="143">
        <f t="shared" si="3"/>
        <v>0</v>
      </c>
      <c r="O47" s="199">
        <f t="shared" si="10"/>
        <v>0</v>
      </c>
      <c r="P47" s="199">
        <f t="shared" si="11"/>
        <v>0</v>
      </c>
      <c r="Q47" s="133">
        <f t="shared" si="21"/>
        <v>0</v>
      </c>
      <c r="R47" s="143">
        <f t="shared" si="4"/>
        <v>0</v>
      </c>
      <c r="S47" s="143">
        <f t="shared" si="5"/>
        <v>0</v>
      </c>
      <c r="T47" s="143">
        <f t="shared" si="6"/>
        <v>0</v>
      </c>
      <c r="V47" s="259"/>
      <c r="W47" s="253">
        <f t="shared" si="12"/>
      </c>
      <c r="X47" s="253" t="str">
        <f t="shared" si="13"/>
        <v>1627</v>
      </c>
      <c r="Y47" s="253">
        <f t="shared" si="14"/>
        <v>75</v>
      </c>
      <c r="Z47" s="253" t="e">
        <f t="shared" si="15"/>
        <v>#VALUE!</v>
      </c>
      <c r="AA47" s="253" t="e">
        <f t="shared" si="16"/>
        <v>#VALUE!</v>
      </c>
      <c r="AB47" s="253" t="e">
        <f t="shared" si="17"/>
        <v>#VALUE!</v>
      </c>
      <c r="AC47" s="253" t="e">
        <f t="shared" si="18"/>
        <v>#VALUE!</v>
      </c>
      <c r="AD47" s="253" t="e">
        <f t="shared" si="19"/>
        <v>#VALUE!</v>
      </c>
      <c r="AE47" s="253" t="e">
        <f t="shared" si="7"/>
        <v>#VALUE!</v>
      </c>
      <c r="AF47" s="254">
        <f t="shared" si="20"/>
      </c>
    </row>
    <row r="48" spans="1:32" s="34" customFormat="1" ht="22.5" customHeight="1" thickBot="1" thickTop="1">
      <c r="A48" s="344" t="s">
        <v>24</v>
      </c>
      <c r="B48" s="345"/>
      <c r="C48" s="345"/>
      <c r="D48" s="345"/>
      <c r="E48" s="345"/>
      <c r="F48" s="346"/>
      <c r="G48" s="51"/>
      <c r="H48" s="97">
        <f aca="true" t="shared" si="22" ref="H48:T48">SUM(H12:H47)</f>
        <v>0</v>
      </c>
      <c r="I48" s="51">
        <f t="shared" si="22"/>
        <v>0</v>
      </c>
      <c r="J48" s="51">
        <f t="shared" si="22"/>
        <v>0</v>
      </c>
      <c r="K48" s="51">
        <f t="shared" si="22"/>
        <v>0</v>
      </c>
      <c r="L48" s="51">
        <f t="shared" si="22"/>
        <v>0</v>
      </c>
      <c r="M48" s="51">
        <f t="shared" si="22"/>
        <v>0</v>
      </c>
      <c r="N48" s="51">
        <f t="shared" si="22"/>
        <v>0</v>
      </c>
      <c r="O48" s="202">
        <f t="shared" si="22"/>
        <v>0</v>
      </c>
      <c r="P48" s="202">
        <f t="shared" si="22"/>
        <v>0</v>
      </c>
      <c r="Q48" s="51">
        <f t="shared" si="22"/>
        <v>0</v>
      </c>
      <c r="R48" s="51">
        <f t="shared" si="22"/>
        <v>0</v>
      </c>
      <c r="S48" s="51">
        <f t="shared" si="22"/>
        <v>0</v>
      </c>
      <c r="T48" s="51">
        <f t="shared" si="22"/>
        <v>0</v>
      </c>
      <c r="V48" s="361" t="s">
        <v>113</v>
      </c>
      <c r="W48" s="362"/>
      <c r="X48" s="362"/>
      <c r="Y48" s="362"/>
      <c r="Z48" s="362"/>
      <c r="AA48" s="362"/>
      <c r="AB48" s="362"/>
      <c r="AC48" s="362"/>
      <c r="AD48" s="362"/>
      <c r="AE48" s="362"/>
      <c r="AF48" s="363"/>
    </row>
    <row r="49" s="22" customFormat="1" ht="34.5" customHeight="1" thickTop="1"/>
    <row r="50" spans="2:20" ht="15" customHeight="1">
      <c r="B50" s="311" t="s">
        <v>25</v>
      </c>
      <c r="C50" s="311"/>
      <c r="D50" s="311"/>
      <c r="E50" s="311"/>
      <c r="F50" s="311"/>
      <c r="G50" s="36"/>
      <c r="H50" s="36"/>
      <c r="I50" s="36"/>
      <c r="J50" s="36"/>
      <c r="K50" s="36"/>
      <c r="L50"/>
      <c r="M50"/>
      <c r="N50"/>
      <c r="O50"/>
      <c r="P50"/>
      <c r="Q50"/>
      <c r="R50"/>
      <c r="S50"/>
      <c r="T50"/>
    </row>
    <row r="51" spans="2:20" ht="15" customHeight="1">
      <c r="B51" s="16" t="s">
        <v>26</v>
      </c>
      <c r="L51"/>
      <c r="M51"/>
      <c r="N51"/>
      <c r="O51"/>
      <c r="P51"/>
      <c r="Q51"/>
      <c r="R51"/>
      <c r="S51"/>
      <c r="T51"/>
    </row>
    <row r="52" spans="2:20" ht="15" customHeight="1">
      <c r="B52" s="16" t="s">
        <v>27</v>
      </c>
      <c r="L52"/>
      <c r="M52"/>
      <c r="N52"/>
      <c r="O52"/>
      <c r="P52"/>
      <c r="Q52"/>
      <c r="R52"/>
      <c r="S52"/>
      <c r="T52"/>
    </row>
    <row r="53" spans="2:20" ht="15" customHeight="1">
      <c r="B53" s="16" t="s">
        <v>28</v>
      </c>
      <c r="L53"/>
      <c r="M53"/>
      <c r="N53"/>
      <c r="O53"/>
      <c r="P53"/>
      <c r="Q53"/>
      <c r="R53"/>
      <c r="S53"/>
      <c r="T53"/>
    </row>
    <row r="54" spans="2:20" ht="15" customHeight="1">
      <c r="B54" s="48" t="s">
        <v>107</v>
      </c>
      <c r="L54"/>
      <c r="M54"/>
      <c r="N54"/>
      <c r="O54"/>
      <c r="P54"/>
      <c r="Q54"/>
      <c r="R54"/>
      <c r="S54"/>
      <c r="T54"/>
    </row>
    <row r="55" spans="12:20" ht="15" customHeight="1">
      <c r="L55"/>
      <c r="M55"/>
      <c r="N55"/>
      <c r="O55"/>
      <c r="P55"/>
      <c r="Q55"/>
      <c r="R55"/>
      <c r="S55"/>
      <c r="T55"/>
    </row>
    <row r="56" spans="2:20" ht="15" customHeight="1">
      <c r="B56" s="277">
        <f>'ΛΥΚ ΕΠΙΤΡ ΜΟΝ '!B30</f>
        <v>0</v>
      </c>
      <c r="C56" s="375">
        <f>ΟΔΗΓIΕΣ!C14</f>
        <v>0</v>
      </c>
      <c r="D56" s="375"/>
      <c r="E56" s="375"/>
      <c r="F56" s="34"/>
      <c r="G56" s="34"/>
      <c r="H56" s="34"/>
      <c r="I56" s="34"/>
      <c r="J56" s="34"/>
      <c r="K56" s="34"/>
      <c r="L56" s="40"/>
      <c r="M56" s="41"/>
      <c r="Q56" s="42"/>
      <c r="R56" s="42"/>
      <c r="S56" s="22"/>
      <c r="T56" s="22"/>
    </row>
    <row r="57" spans="2:20" ht="15" customHeight="1">
      <c r="B57" s="330" t="s">
        <v>53</v>
      </c>
      <c r="C57" s="330"/>
      <c r="D57" s="330"/>
      <c r="E57" s="330"/>
      <c r="F57" s="330"/>
      <c r="G57" s="86"/>
      <c r="H57" s="86"/>
      <c r="I57" s="86"/>
      <c r="J57" s="86"/>
      <c r="K57" s="86"/>
      <c r="L57" s="37"/>
      <c r="M57" s="37"/>
      <c r="N57" s="333">
        <f>ΟΔΗΓIΕΣ!C13</f>
        <v>0</v>
      </c>
      <c r="O57" s="333"/>
      <c r="P57" s="333"/>
      <c r="Q57" s="334">
        <f>ΟΔΗΓIΕΣ!C14</f>
        <v>0</v>
      </c>
      <c r="R57" s="334"/>
      <c r="S57" s="37"/>
      <c r="T57" s="37"/>
    </row>
    <row r="58" spans="2:20" ht="15" customHeight="1">
      <c r="B58" s="45"/>
      <c r="C58" s="45"/>
      <c r="D58" s="45"/>
      <c r="E58" s="46"/>
      <c r="F58" s="46"/>
      <c r="G58" s="46"/>
      <c r="H58" s="46"/>
      <c r="I58" s="46"/>
      <c r="J58" s="46"/>
      <c r="K58" s="46"/>
      <c r="L58" s="89"/>
      <c r="M58" s="331" t="s">
        <v>53</v>
      </c>
      <c r="N58" s="331"/>
      <c r="O58" s="331"/>
      <c r="P58" s="331"/>
      <c r="Q58" s="331"/>
      <c r="R58" s="331"/>
      <c r="S58" s="331"/>
      <c r="T58" s="331"/>
    </row>
    <row r="59" spans="2:20" ht="15" customHeight="1">
      <c r="B59" s="45"/>
      <c r="C59" s="45"/>
      <c r="D59" s="45"/>
      <c r="E59" s="46"/>
      <c r="F59" s="46"/>
      <c r="G59" s="46"/>
      <c r="H59" s="46"/>
      <c r="I59" s="46"/>
      <c r="J59" s="46"/>
      <c r="K59" s="46"/>
      <c r="L59" s="43"/>
      <c r="M59" s="44"/>
      <c r="N59" s="47"/>
      <c r="O59" s="47"/>
      <c r="P59" s="47"/>
      <c r="Q59" s="45"/>
      <c r="R59" s="45"/>
      <c r="S59" s="45"/>
      <c r="T59" s="45"/>
    </row>
    <row r="60" spans="2:20" ht="15" customHeight="1">
      <c r="B60" s="45"/>
      <c r="C60" s="45"/>
      <c r="D60" s="45"/>
      <c r="E60" s="46"/>
      <c r="F60" s="46"/>
      <c r="G60" s="46"/>
      <c r="H60" s="46"/>
      <c r="I60" s="46"/>
      <c r="J60" s="46"/>
      <c r="K60" s="46"/>
      <c r="L60" s="48"/>
      <c r="M60" s="41"/>
      <c r="N60" s="47"/>
      <c r="O60" s="47"/>
      <c r="P60" s="47"/>
      <c r="Q60" s="45"/>
      <c r="R60" s="49"/>
      <c r="S60" s="45"/>
      <c r="T60" s="45"/>
    </row>
    <row r="61" spans="2:20" ht="15" customHeight="1">
      <c r="B61" s="330">
        <f>'ΛΥΚ ΕΠΙΤΡ ΜΟΝ '!B35</f>
        <v>0</v>
      </c>
      <c r="C61" s="330"/>
      <c r="D61" s="330"/>
      <c r="E61" s="330"/>
      <c r="F61" s="330"/>
      <c r="G61" s="86"/>
      <c r="H61" s="86"/>
      <c r="I61" s="86"/>
      <c r="J61" s="86"/>
      <c r="K61" s="86"/>
      <c r="M61" s="34"/>
      <c r="N61" s="47"/>
      <c r="O61" s="47"/>
      <c r="P61" s="47"/>
      <c r="Q61" s="50"/>
      <c r="R61" s="50"/>
      <c r="S61" s="50"/>
      <c r="T61" s="50"/>
    </row>
    <row r="62" spans="2:20" ht="15" customHeight="1">
      <c r="B62" s="86"/>
      <c r="C62" s="86"/>
      <c r="D62" s="86"/>
      <c r="E62" s="86"/>
      <c r="F62" s="86"/>
      <c r="G62" s="86"/>
      <c r="H62" s="86"/>
      <c r="I62" s="86"/>
      <c r="J62" s="86"/>
      <c r="K62" s="86"/>
      <c r="M62" s="364">
        <f>'ΛΥΚ ΕΠΙΤΡ ΜΟΝ '!B35</f>
        <v>0</v>
      </c>
      <c r="N62" s="365"/>
      <c r="O62" s="365"/>
      <c r="P62" s="365"/>
      <c r="Q62" s="365"/>
      <c r="R62" s="365"/>
      <c r="S62" s="365"/>
      <c r="T62" s="365"/>
    </row>
  </sheetData>
  <sheetProtection/>
  <mergeCells count="25">
    <mergeCell ref="V48:AF48"/>
    <mergeCell ref="M62:T62"/>
    <mergeCell ref="B57:F57"/>
    <mergeCell ref="B61:F61"/>
    <mergeCell ref="A48:F48"/>
    <mergeCell ref="B50:F50"/>
    <mergeCell ref="C56:E56"/>
    <mergeCell ref="N57:P57"/>
    <mergeCell ref="Q57:R57"/>
    <mergeCell ref="M58:T58"/>
    <mergeCell ref="A9:A11"/>
    <mergeCell ref="B9:B11"/>
    <mergeCell ref="C9:C11"/>
    <mergeCell ref="D9:D11"/>
    <mergeCell ref="E9:E11"/>
    <mergeCell ref="J9:J11"/>
    <mergeCell ref="F4:M4"/>
    <mergeCell ref="H9:H11"/>
    <mergeCell ref="F9:F11"/>
    <mergeCell ref="G9:G11"/>
    <mergeCell ref="O9:O11"/>
    <mergeCell ref="F2:S2"/>
    <mergeCell ref="F5:R5"/>
    <mergeCell ref="F6:R6"/>
    <mergeCell ref="M8:T8"/>
  </mergeCells>
  <printOptions/>
  <pageMargins left="0.1968503937007874" right="0.1968503937007874" top="0.2755905511811024" bottom="0.2755905511811024" header="0.15748031496062992" footer="0.1968503937007874"/>
  <pageSetup fitToWidth="2"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6">
    <pageSetUpPr fitToPage="1"/>
  </sheetPr>
  <dimension ref="A1:AD30"/>
  <sheetViews>
    <sheetView zoomScalePageLayoutView="0" workbookViewId="0" topLeftCell="C1">
      <selection activeCell="M35" sqref="M35"/>
    </sheetView>
  </sheetViews>
  <sheetFormatPr defaultColWidth="9.00390625" defaultRowHeight="12.75"/>
  <cols>
    <col min="1" max="1" width="3.125" style="16" customWidth="1"/>
    <col min="2" max="2" width="28.25390625" style="16" customWidth="1"/>
    <col min="3" max="3" width="4.25390625" style="16" customWidth="1"/>
    <col min="4" max="4" width="3.875" style="16" customWidth="1"/>
    <col min="5" max="5" width="10.25390625" style="16" customWidth="1"/>
    <col min="6" max="6" width="8.125" style="16" customWidth="1"/>
    <col min="7" max="7" width="7.25390625" style="16" customWidth="1"/>
    <col min="8" max="8" width="4.75390625" style="16" customWidth="1"/>
    <col min="9" max="9" width="8.75390625" style="90" customWidth="1"/>
    <col min="10" max="10" width="7.75390625" style="16" customWidth="1"/>
    <col min="11" max="11" width="7.25390625" style="16" customWidth="1"/>
    <col min="12" max="12" width="8.375" style="16" customWidth="1"/>
    <col min="13" max="13" width="7.375" style="16" customWidth="1"/>
    <col min="14" max="14" width="7.00390625" style="16" customWidth="1"/>
    <col min="15" max="16" width="7.25390625" style="16" customWidth="1"/>
    <col min="17" max="17" width="6.875" style="16" customWidth="1"/>
    <col min="18" max="18" width="8.125" style="16" customWidth="1"/>
    <col min="19" max="19" width="1.00390625" style="16" customWidth="1"/>
    <col min="20" max="20" width="35.875" style="16" customWidth="1"/>
    <col min="21" max="29" width="0" style="16" hidden="1" customWidth="1"/>
    <col min="30" max="30" width="31.75390625" style="16" customWidth="1"/>
    <col min="31" max="16384" width="9.125" style="16" customWidth="1"/>
  </cols>
  <sheetData>
    <row r="1" spans="1:18" ht="15" customHeight="1">
      <c r="A1" s="33" t="s">
        <v>2</v>
      </c>
      <c r="B1" s="34"/>
      <c r="C1" s="34"/>
      <c r="D1" s="34"/>
      <c r="R1"/>
    </row>
    <row r="2" spans="1:18" ht="15" customHeight="1">
      <c r="A2" s="33" t="s">
        <v>55</v>
      </c>
      <c r="B2" s="34"/>
      <c r="C2" s="34"/>
      <c r="D2" s="34"/>
      <c r="G2" s="311" t="s">
        <v>3</v>
      </c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22"/>
    </row>
    <row r="3" spans="1:18" ht="15" customHeight="1">
      <c r="A3" s="33" t="s">
        <v>54</v>
      </c>
      <c r="B3" s="34"/>
      <c r="C3" s="34"/>
      <c r="D3" s="34"/>
      <c r="H3" s="32"/>
      <c r="I3" s="91"/>
      <c r="J3" s="32"/>
      <c r="K3" s="32"/>
      <c r="L3" s="32"/>
      <c r="M3" s="32"/>
      <c r="N3" s="32"/>
      <c r="O3" s="32"/>
      <c r="P3" s="32"/>
      <c r="Q3" s="32"/>
      <c r="R3" s="22"/>
    </row>
    <row r="4" spans="1:18" ht="15" customHeight="1">
      <c r="A4" s="33" t="s">
        <v>4</v>
      </c>
      <c r="B4" s="34"/>
      <c r="C4" s="34"/>
      <c r="D4" s="34"/>
      <c r="F4" s="311" t="s">
        <v>95</v>
      </c>
      <c r="G4" s="311"/>
      <c r="H4" s="311"/>
      <c r="I4" s="311"/>
      <c r="J4" s="311"/>
      <c r="K4" s="311"/>
      <c r="L4" s="311"/>
      <c r="M4" s="311"/>
      <c r="N4" s="311"/>
      <c r="O4" s="110">
        <f>'ΛΥΚ ΕΠΙΤΡ ΜΟΝ '!N4</f>
        <v>0</v>
      </c>
      <c r="P4" s="110"/>
      <c r="Q4" s="110"/>
      <c r="R4" s="110"/>
    </row>
    <row r="5" spans="1:17" ht="15" customHeight="1">
      <c r="A5" s="33" t="s">
        <v>5</v>
      </c>
      <c r="B5" s="34"/>
      <c r="C5" s="34"/>
      <c r="D5" s="34"/>
      <c r="F5" s="34" t="s">
        <v>105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5" customHeight="1">
      <c r="A6" s="33"/>
      <c r="B6" s="34"/>
      <c r="C6" s="34"/>
      <c r="D6" s="34"/>
      <c r="E6" s="311" t="s">
        <v>104</v>
      </c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</row>
    <row r="7" spans="1:15" ht="15" customHeight="1">
      <c r="A7" s="110">
        <f>'ΛΥΚ ΕΠΙΤΡ ΜΟΝ '!A7:B7</f>
        <v>0</v>
      </c>
      <c r="B7" s="226"/>
      <c r="F7"/>
      <c r="G7"/>
      <c r="H7"/>
      <c r="I7"/>
      <c r="J7"/>
      <c r="K7"/>
      <c r="L7"/>
      <c r="M7"/>
      <c r="N7"/>
      <c r="O7"/>
    </row>
    <row r="8" spans="12:17" ht="12" customHeight="1" thickBot="1">
      <c r="L8" s="317" t="s">
        <v>6</v>
      </c>
      <c r="M8" s="318"/>
      <c r="N8" s="318"/>
      <c r="O8" s="318"/>
      <c r="P8" s="318"/>
      <c r="Q8" s="319"/>
    </row>
    <row r="9" spans="1:30" ht="21" customHeight="1" thickTop="1">
      <c r="A9" s="347" t="s">
        <v>12</v>
      </c>
      <c r="B9" s="350" t="s">
        <v>82</v>
      </c>
      <c r="C9" s="353" t="s">
        <v>1</v>
      </c>
      <c r="D9" s="347" t="s">
        <v>49</v>
      </c>
      <c r="E9" s="347" t="s">
        <v>47</v>
      </c>
      <c r="F9" s="358" t="s">
        <v>7</v>
      </c>
      <c r="G9" s="339" t="s">
        <v>57</v>
      </c>
      <c r="H9" s="339" t="s">
        <v>58</v>
      </c>
      <c r="I9" s="339" t="s">
        <v>29</v>
      </c>
      <c r="J9" s="342" t="s">
        <v>63</v>
      </c>
      <c r="K9" s="339" t="s">
        <v>59</v>
      </c>
      <c r="L9" s="340" t="s">
        <v>61</v>
      </c>
      <c r="M9" s="339" t="s">
        <v>101</v>
      </c>
      <c r="N9" s="369" t="s">
        <v>65</v>
      </c>
      <c r="O9" s="369" t="s">
        <v>89</v>
      </c>
      <c r="P9" s="340" t="s">
        <v>90</v>
      </c>
      <c r="Q9" s="339" t="s">
        <v>60</v>
      </c>
      <c r="R9" s="339" t="s">
        <v>62</v>
      </c>
      <c r="T9" s="235"/>
      <c r="U9" s="256"/>
      <c r="V9" s="256"/>
      <c r="W9" s="256"/>
      <c r="X9" s="256"/>
      <c r="Y9" s="256"/>
      <c r="Z9" s="256"/>
      <c r="AA9" s="256"/>
      <c r="AB9" s="256"/>
      <c r="AC9" s="256"/>
      <c r="AD9" s="235"/>
    </row>
    <row r="10" spans="1:30" ht="43.5" customHeight="1">
      <c r="A10" s="348"/>
      <c r="B10" s="351"/>
      <c r="C10" s="354"/>
      <c r="D10" s="348"/>
      <c r="E10" s="356"/>
      <c r="F10" s="359"/>
      <c r="G10" s="339"/>
      <c r="H10" s="339"/>
      <c r="I10" s="339"/>
      <c r="J10" s="343"/>
      <c r="K10" s="339"/>
      <c r="L10" s="341"/>
      <c r="M10" s="366"/>
      <c r="N10" s="370"/>
      <c r="O10" s="370"/>
      <c r="P10" s="367"/>
      <c r="Q10" s="339"/>
      <c r="R10" s="339"/>
      <c r="T10" s="255" t="s">
        <v>109</v>
      </c>
      <c r="U10" s="256"/>
      <c r="V10" s="256"/>
      <c r="W10" s="256"/>
      <c r="X10" s="256"/>
      <c r="Y10" s="256"/>
      <c r="Z10" s="256"/>
      <c r="AA10" s="256"/>
      <c r="AB10" s="256"/>
      <c r="AC10" s="256"/>
      <c r="AD10" s="255" t="s">
        <v>111</v>
      </c>
    </row>
    <row r="11" spans="1:30" ht="23.25" customHeight="1" thickBot="1">
      <c r="A11" s="349"/>
      <c r="B11" s="352"/>
      <c r="C11" s="355"/>
      <c r="D11" s="349"/>
      <c r="E11" s="357"/>
      <c r="F11" s="360"/>
      <c r="G11" s="339"/>
      <c r="H11" s="339"/>
      <c r="I11" s="339"/>
      <c r="J11" s="98">
        <v>0.2856</v>
      </c>
      <c r="K11" s="339"/>
      <c r="L11" s="98">
        <v>0.165</v>
      </c>
      <c r="M11" s="366"/>
      <c r="N11" s="371"/>
      <c r="O11" s="371"/>
      <c r="P11" s="368"/>
      <c r="Q11" s="339"/>
      <c r="R11" s="339"/>
      <c r="T11" s="255" t="s">
        <v>110</v>
      </c>
      <c r="U11" s="256"/>
      <c r="V11" s="256"/>
      <c r="W11" s="256"/>
      <c r="X11" s="256"/>
      <c r="Y11" s="256"/>
      <c r="Z11" s="256"/>
      <c r="AA11" s="256"/>
      <c r="AB11" s="256"/>
      <c r="AC11" s="256"/>
      <c r="AD11" s="236"/>
    </row>
    <row r="12" spans="1:30" ht="24" customHeight="1" thickTop="1">
      <c r="A12" s="117">
        <v>1</v>
      </c>
      <c r="B12" s="150"/>
      <c r="C12" s="151"/>
      <c r="D12" s="152"/>
      <c r="E12" s="153"/>
      <c r="F12" s="121" t="s">
        <v>56</v>
      </c>
      <c r="G12" s="122">
        <v>14</v>
      </c>
      <c r="H12" s="154"/>
      <c r="I12" s="122">
        <f>ROUND(G12*H12,2)</f>
        <v>0</v>
      </c>
      <c r="J12" s="124">
        <f>ROUND(I12*28.56%,2)</f>
        <v>0</v>
      </c>
      <c r="K12" s="124">
        <f>I12+J12</f>
        <v>0</v>
      </c>
      <c r="L12" s="124">
        <f>ROUND(I12*16.5%,2)</f>
        <v>0</v>
      </c>
      <c r="M12" s="145">
        <f>J12+L12</f>
        <v>0</v>
      </c>
      <c r="N12" s="124">
        <f>ROUND(I12*1%,2)</f>
        <v>0</v>
      </c>
      <c r="O12" s="124">
        <f>ROUND(I12*1%,2)</f>
        <v>0</v>
      </c>
      <c r="P12" s="124">
        <f>ROUND((I12-L12-N12-O12)*20%-(I12-L12-N12-O12)*20%*1.5%,2)</f>
        <v>0</v>
      </c>
      <c r="Q12" s="124">
        <f>SUM(N12:P12)</f>
        <v>0</v>
      </c>
      <c r="R12" s="124">
        <f>I12-L12-Q12</f>
        <v>0</v>
      </c>
      <c r="T12" s="257"/>
      <c r="U12" s="249">
        <f>CONCATENATE(RIGHT(T12,23),LEFT(T12,4))</f>
      </c>
      <c r="V12" s="249" t="str">
        <f>CONCATENATE(LEFT(U12,23),1627,RIGHT(U12,2))</f>
        <v>1627</v>
      </c>
      <c r="W12" s="249">
        <f>MOD(LEFT(V12,9),97)</f>
        <v>75</v>
      </c>
      <c r="X12" s="249" t="e">
        <f>CONCATENATE(W12,RIGHT(V12,LEN(V12)-9))</f>
        <v>#VALUE!</v>
      </c>
      <c r="Y12" s="249" t="e">
        <f>MOD(LEFT(X12,9),97)</f>
        <v>#VALUE!</v>
      </c>
      <c r="Z12" s="249" t="e">
        <f>CONCATENATE(Y12,RIGHT(X12,LEN(X12)-9))</f>
        <v>#VALUE!</v>
      </c>
      <c r="AA12" s="249" t="e">
        <f>MOD(LEFT(Z12,9),97)</f>
        <v>#VALUE!</v>
      </c>
      <c r="AB12" s="249" t="e">
        <f>CONCATENATE(AA12,RIGHT(Z12,LEN(Z12)-9))</f>
        <v>#VALUE!</v>
      </c>
      <c r="AC12" s="249" t="e">
        <f>MOD(LEFT(AB12,9),97)</f>
        <v>#VALUE!</v>
      </c>
      <c r="AD12" s="250">
        <f>IF(ISBLANK(T12)=TRUE,"",IF(LEN(T12)&lt;&gt;27,"Ο ΑΡΙΘΜΟΣ ΠΡΕΠΕΙ ΝΑ ΕΧΕΙ 27 ΨΗΦΙΑ",IF(AC12=1,"ΣΩΣΤΟΣ IBAN","ΛΑΘΟΣ IBAN")))</f>
      </c>
    </row>
    <row r="13" spans="1:30" ht="24" customHeight="1">
      <c r="A13" s="125">
        <v>2</v>
      </c>
      <c r="B13" s="155"/>
      <c r="C13" s="156"/>
      <c r="D13" s="157"/>
      <c r="E13" s="158"/>
      <c r="F13" s="134" t="s">
        <v>56</v>
      </c>
      <c r="G13" s="131">
        <v>14</v>
      </c>
      <c r="H13" s="135"/>
      <c r="I13" s="131">
        <f>ROUND(G13*H13,2)</f>
        <v>0</v>
      </c>
      <c r="J13" s="133">
        <f>ROUND(I13*28.56%,2)</f>
        <v>0</v>
      </c>
      <c r="K13" s="133">
        <f>I13+J13</f>
        <v>0</v>
      </c>
      <c r="L13" s="133">
        <f>ROUND(I13*16.5%,2)</f>
        <v>0</v>
      </c>
      <c r="M13" s="147">
        <f>J13+L13</f>
        <v>0</v>
      </c>
      <c r="N13" s="133">
        <f>ROUND(I13*1%,2)</f>
        <v>0</v>
      </c>
      <c r="O13" s="133">
        <f>ROUND(I13*1%,2)</f>
        <v>0</v>
      </c>
      <c r="P13" s="133">
        <f>ROUND((I13-L13-N13-O13)*20%-(I13-L13-N13-O13)*20%*1.5%,2)</f>
        <v>0</v>
      </c>
      <c r="Q13" s="133">
        <f>SUM(N13:P13)</f>
        <v>0</v>
      </c>
      <c r="R13" s="133">
        <f>I13-L13-Q13</f>
        <v>0</v>
      </c>
      <c r="T13" s="258"/>
      <c r="U13" s="251">
        <f>CONCATENATE(RIGHT(T13,23),LEFT(T13,4))</f>
      </c>
      <c r="V13" s="251" t="str">
        <f>CONCATENATE(LEFT(U13,23),1627,RIGHT(U13,2))</f>
        <v>1627</v>
      </c>
      <c r="W13" s="251">
        <f>MOD(LEFT(V13,9),97)</f>
        <v>75</v>
      </c>
      <c r="X13" s="251" t="e">
        <f>CONCATENATE(W13,RIGHT(V13,LEN(V13)-9))</f>
        <v>#VALUE!</v>
      </c>
      <c r="Y13" s="251" t="e">
        <f>MOD(LEFT(X13,9),97)</f>
        <v>#VALUE!</v>
      </c>
      <c r="Z13" s="251" t="e">
        <f>CONCATENATE(Y13,RIGHT(X13,LEN(X13)-9))</f>
        <v>#VALUE!</v>
      </c>
      <c r="AA13" s="251" t="e">
        <f>MOD(LEFT(Z13,9),97)</f>
        <v>#VALUE!</v>
      </c>
      <c r="AB13" s="251" t="e">
        <f>CONCATENATE(AA13,RIGHT(Z13,LEN(Z13)-9))</f>
        <v>#VALUE!</v>
      </c>
      <c r="AC13" s="251" t="e">
        <f>MOD(LEFT(AB13,9),97)</f>
        <v>#VALUE!</v>
      </c>
      <c r="AD13" s="252">
        <f>IF(ISBLANK(T13)=TRUE,"",IF(LEN(T13)&lt;&gt;27,"Ο ΑΡΙΘΜΟΣ ΠΡΕΠΕΙ ΝΑ ΕΧΕΙ 27 ΨΗΦΙΑ",IF(AC13=1,"ΣΩΣΤΟΣ IBAN","ΛΑΘΟΣ IBAN")))</f>
      </c>
    </row>
    <row r="14" spans="1:30" ht="24" customHeight="1">
      <c r="A14" s="125">
        <v>3</v>
      </c>
      <c r="B14" s="155"/>
      <c r="C14" s="156"/>
      <c r="D14" s="157"/>
      <c r="E14" s="158"/>
      <c r="F14" s="134" t="s">
        <v>56</v>
      </c>
      <c r="G14" s="131">
        <v>14</v>
      </c>
      <c r="H14" s="135"/>
      <c r="I14" s="131">
        <f>ROUND(G14*H14,2)</f>
        <v>0</v>
      </c>
      <c r="J14" s="133">
        <f>ROUND(I14*28.56%,2)</f>
        <v>0</v>
      </c>
      <c r="K14" s="133">
        <f>I14+J14</f>
        <v>0</v>
      </c>
      <c r="L14" s="133">
        <f>ROUND(I14*16.5%,2)</f>
        <v>0</v>
      </c>
      <c r="M14" s="147">
        <f>J14+L14</f>
        <v>0</v>
      </c>
      <c r="N14" s="133">
        <f>ROUND(I14*1%,2)</f>
        <v>0</v>
      </c>
      <c r="O14" s="133">
        <f>ROUND(I14*1%,2)</f>
        <v>0</v>
      </c>
      <c r="P14" s="133">
        <f>ROUND((I14-L14-N14-O14)*20%-(I14-L14-N14-O14)*20%*1.5%,2)</f>
        <v>0</v>
      </c>
      <c r="Q14" s="133">
        <f>SUM(N14:P14)</f>
        <v>0</v>
      </c>
      <c r="R14" s="133">
        <f>I14-L14-Q14</f>
        <v>0</v>
      </c>
      <c r="T14" s="258"/>
      <c r="U14" s="251">
        <f>CONCATENATE(RIGHT(T14,23),LEFT(T14,4))</f>
      </c>
      <c r="V14" s="251" t="str">
        <f>CONCATENATE(LEFT(U14,23),1627,RIGHT(U14,2))</f>
        <v>1627</v>
      </c>
      <c r="W14" s="251">
        <f>MOD(LEFT(V14,9),97)</f>
        <v>75</v>
      </c>
      <c r="X14" s="251" t="e">
        <f>CONCATENATE(W14,RIGHT(V14,LEN(V14)-9))</f>
        <v>#VALUE!</v>
      </c>
      <c r="Y14" s="251" t="e">
        <f>MOD(LEFT(X14,9),97)</f>
        <v>#VALUE!</v>
      </c>
      <c r="Z14" s="251" t="e">
        <f>CONCATENATE(Y14,RIGHT(X14,LEN(X14)-9))</f>
        <v>#VALUE!</v>
      </c>
      <c r="AA14" s="251" t="e">
        <f>MOD(LEFT(Z14,9),97)</f>
        <v>#VALUE!</v>
      </c>
      <c r="AB14" s="251" t="e">
        <f>CONCATENATE(AA14,RIGHT(Z14,LEN(Z14)-9))</f>
        <v>#VALUE!</v>
      </c>
      <c r="AC14" s="251" t="e">
        <f>MOD(LEFT(AB14,9),97)</f>
        <v>#VALUE!</v>
      </c>
      <c r="AD14" s="252">
        <f>IF(ISBLANK(T14)=TRUE,"",IF(LEN(T14)&lt;&gt;27,"Ο ΑΡΙΘΜΟΣ ΠΡΕΠΕΙ ΝΑ ΕΧΕΙ 27 ΨΗΦΙΑ",IF(AC14=1,"ΣΩΣΤΟΣ IBAN","ΛΑΘΟΣ IBAN")))</f>
      </c>
    </row>
    <row r="15" spans="1:30" ht="24" customHeight="1" thickBot="1">
      <c r="A15" s="136">
        <v>4</v>
      </c>
      <c r="B15" s="159"/>
      <c r="C15" s="160"/>
      <c r="D15" s="161"/>
      <c r="E15" s="162"/>
      <c r="F15" s="140" t="s">
        <v>56</v>
      </c>
      <c r="G15" s="141">
        <v>14</v>
      </c>
      <c r="H15" s="142"/>
      <c r="I15" s="141">
        <f>ROUND(G15*H15,2)</f>
        <v>0</v>
      </c>
      <c r="J15" s="133">
        <f>ROUND(I15*28.56%,2)</f>
        <v>0</v>
      </c>
      <c r="K15" s="143">
        <f>I15+J15</f>
        <v>0</v>
      </c>
      <c r="L15" s="133">
        <f>ROUND(I15*16.5%,2)</f>
        <v>0</v>
      </c>
      <c r="M15" s="149">
        <f>J15+L15</f>
        <v>0</v>
      </c>
      <c r="N15" s="143">
        <f>ROUND(I15*1%,2)</f>
        <v>0</v>
      </c>
      <c r="O15" s="143">
        <f>ROUND(I15*1%,2)</f>
        <v>0</v>
      </c>
      <c r="P15" s="143">
        <f>ROUND((I15-L15-N15-O15)*20%-(I15-L15-N15-O15)*20%*1.5%,2)</f>
        <v>0</v>
      </c>
      <c r="Q15" s="143">
        <f>SUM(N15:P15)</f>
        <v>0</v>
      </c>
      <c r="R15" s="143">
        <f>I15-L15-Q15</f>
        <v>0</v>
      </c>
      <c r="T15" s="259"/>
      <c r="U15" s="253">
        <f>CONCATENATE(RIGHT(T15,23),LEFT(T15,4))</f>
      </c>
      <c r="V15" s="253" t="str">
        <f>CONCATENATE(LEFT(U15,23),1627,RIGHT(U15,2))</f>
        <v>1627</v>
      </c>
      <c r="W15" s="253">
        <f>MOD(LEFT(V15,9),97)</f>
        <v>75</v>
      </c>
      <c r="X15" s="253" t="e">
        <f>CONCATENATE(W15,RIGHT(V15,LEN(V15)-9))</f>
        <v>#VALUE!</v>
      </c>
      <c r="Y15" s="253" t="e">
        <f>MOD(LEFT(X15,9),97)</f>
        <v>#VALUE!</v>
      </c>
      <c r="Z15" s="253" t="e">
        <f>CONCATENATE(Y15,RIGHT(X15,LEN(X15)-9))</f>
        <v>#VALUE!</v>
      </c>
      <c r="AA15" s="253" t="e">
        <f>MOD(LEFT(Z15,9),97)</f>
        <v>#VALUE!</v>
      </c>
      <c r="AB15" s="253" t="e">
        <f>CONCATENATE(AA15,RIGHT(Z15,LEN(Z15)-9))</f>
        <v>#VALUE!</v>
      </c>
      <c r="AC15" s="253" t="e">
        <f>MOD(LEFT(AB15,9),97)</f>
        <v>#VALUE!</v>
      </c>
      <c r="AD15" s="254">
        <f>IF(ISBLANK(T15)=TRUE,"",IF(LEN(T15)&lt;&gt;27,"Ο ΑΡΙΘΜΟΣ ΠΡΕΠΕΙ ΝΑ ΕΧΕΙ 27 ΨΗΦΙΑ",IF(AC15=1,"ΣΩΣΤΟΣ IBAN","ΛΑΘΟΣ IBAN")))</f>
      </c>
    </row>
    <row r="16" spans="1:30" s="34" customFormat="1" ht="22.5" customHeight="1" thickBot="1" thickTop="1">
      <c r="A16" s="344" t="s">
        <v>24</v>
      </c>
      <c r="B16" s="345"/>
      <c r="C16" s="345"/>
      <c r="D16" s="345"/>
      <c r="E16" s="345"/>
      <c r="F16" s="345"/>
      <c r="G16" s="346"/>
      <c r="H16" s="97">
        <f>SUM(H12:H15)</f>
        <v>0</v>
      </c>
      <c r="I16" s="99">
        <f aca="true" t="shared" si="0" ref="I16:R16">SUM(I12:I15)</f>
        <v>0</v>
      </c>
      <c r="J16" s="99">
        <f t="shared" si="0"/>
        <v>0</v>
      </c>
      <c r="K16" s="99">
        <f t="shared" si="0"/>
        <v>0</v>
      </c>
      <c r="L16" s="99">
        <f t="shared" si="0"/>
        <v>0</v>
      </c>
      <c r="M16" s="99">
        <f t="shared" si="0"/>
        <v>0</v>
      </c>
      <c r="N16" s="99">
        <f t="shared" si="0"/>
        <v>0</v>
      </c>
      <c r="O16" s="99">
        <f t="shared" si="0"/>
        <v>0</v>
      </c>
      <c r="P16" s="99">
        <f t="shared" si="0"/>
        <v>0</v>
      </c>
      <c r="Q16" s="99">
        <f t="shared" si="0"/>
        <v>0</v>
      </c>
      <c r="R16" s="99">
        <f t="shared" si="0"/>
        <v>0</v>
      </c>
      <c r="T16" s="361" t="s">
        <v>113</v>
      </c>
      <c r="U16" s="362"/>
      <c r="V16" s="362"/>
      <c r="W16" s="362"/>
      <c r="X16" s="362"/>
      <c r="Y16" s="362"/>
      <c r="Z16" s="362"/>
      <c r="AA16" s="362"/>
      <c r="AB16" s="362"/>
      <c r="AC16" s="362"/>
      <c r="AD16" s="363"/>
    </row>
    <row r="17" s="22" customFormat="1" ht="21.75" customHeight="1" thickTop="1">
      <c r="I17" s="93"/>
    </row>
    <row r="18" spans="2:18" ht="15" customHeight="1">
      <c r="B18" s="311" t="s">
        <v>25</v>
      </c>
      <c r="C18" s="311"/>
      <c r="D18" s="311"/>
      <c r="E18" s="311"/>
      <c r="F18" s="311"/>
      <c r="G18" s="311"/>
      <c r="H18" s="36"/>
      <c r="I18" s="94"/>
      <c r="J18" s="36"/>
      <c r="K18"/>
      <c r="L18"/>
      <c r="M18"/>
      <c r="N18"/>
      <c r="O18"/>
      <c r="P18"/>
      <c r="Q18"/>
      <c r="R18"/>
    </row>
    <row r="19" spans="2:18" ht="21.75" customHeight="1">
      <c r="B19" s="16" t="s">
        <v>26</v>
      </c>
      <c r="K19"/>
      <c r="L19"/>
      <c r="M19"/>
      <c r="N19"/>
      <c r="O19"/>
      <c r="P19"/>
      <c r="Q19"/>
      <c r="R19"/>
    </row>
    <row r="20" spans="2:18" ht="15" customHeight="1">
      <c r="B20" s="16" t="s">
        <v>27</v>
      </c>
      <c r="K20"/>
      <c r="L20"/>
      <c r="M20"/>
      <c r="N20"/>
      <c r="O20"/>
      <c r="P20"/>
      <c r="Q20"/>
      <c r="R20"/>
    </row>
    <row r="21" spans="2:18" ht="15" customHeight="1">
      <c r="B21" s="16" t="s">
        <v>28</v>
      </c>
      <c r="K21"/>
      <c r="L21"/>
      <c r="M21"/>
      <c r="N21"/>
      <c r="O21"/>
      <c r="P21"/>
      <c r="Q21"/>
      <c r="R21"/>
    </row>
    <row r="22" spans="2:18" ht="15" customHeight="1">
      <c r="B22" s="48" t="s">
        <v>107</v>
      </c>
      <c r="K22"/>
      <c r="L22"/>
      <c r="M22"/>
      <c r="N22"/>
      <c r="O22"/>
      <c r="P22"/>
      <c r="Q22"/>
      <c r="R22"/>
    </row>
    <row r="23" spans="11:18" ht="15" customHeight="1">
      <c r="K23"/>
      <c r="L23"/>
      <c r="M23"/>
      <c r="N23"/>
      <c r="O23"/>
      <c r="P23"/>
      <c r="Q23"/>
      <c r="R23"/>
    </row>
    <row r="24" spans="2:18" ht="15" customHeight="1">
      <c r="B24" s="277">
        <f>'ΛΥΚ ΕΠΙΤΡ ΜΟΝ '!B30</f>
        <v>0</v>
      </c>
      <c r="C24" s="375">
        <f>ΟΔΗΓIΕΣ!C14</f>
        <v>0</v>
      </c>
      <c r="D24" s="375"/>
      <c r="E24" s="375"/>
      <c r="F24" s="34"/>
      <c r="G24" s="34"/>
      <c r="H24" s="34"/>
      <c r="I24" s="95"/>
      <c r="J24" s="34"/>
      <c r="K24" s="40"/>
      <c r="L24" s="41"/>
      <c r="M24" s="41"/>
      <c r="N24" s="41"/>
      <c r="O24" s="41"/>
      <c r="Q24" s="42"/>
      <c r="R24" s="39"/>
    </row>
    <row r="25" spans="2:18" ht="15" customHeight="1">
      <c r="B25" s="330" t="s">
        <v>53</v>
      </c>
      <c r="C25" s="330"/>
      <c r="D25" s="330"/>
      <c r="E25" s="330"/>
      <c r="F25" s="330"/>
      <c r="G25" s="330"/>
      <c r="H25" s="86"/>
      <c r="I25" s="95"/>
      <c r="J25" s="86"/>
      <c r="K25" s="333">
        <f>ΟΔΗΓIΕΣ!C13</f>
        <v>0</v>
      </c>
      <c r="L25" s="333"/>
      <c r="M25" s="333"/>
      <c r="N25" s="334">
        <f>ΟΔΗΓIΕΣ!C14</f>
        <v>0</v>
      </c>
      <c r="O25" s="334"/>
      <c r="P25" s="37"/>
      <c r="Q25" s="37"/>
      <c r="R25" s="37"/>
    </row>
    <row r="26" spans="2:18" ht="15" customHeight="1">
      <c r="B26" s="45"/>
      <c r="C26" s="45"/>
      <c r="D26" s="45"/>
      <c r="E26" s="46"/>
      <c r="F26" s="46"/>
      <c r="G26" s="46"/>
      <c r="H26" s="46"/>
      <c r="I26" s="96"/>
      <c r="J26" s="46"/>
      <c r="K26" s="331" t="s">
        <v>53</v>
      </c>
      <c r="L26" s="331"/>
      <c r="M26" s="331"/>
      <c r="N26" s="331"/>
      <c r="O26" s="331"/>
      <c r="P26" s="331"/>
      <c r="Q26" s="331"/>
      <c r="R26" s="89"/>
    </row>
    <row r="27" spans="2:18" ht="15" customHeight="1">
      <c r="B27" s="45"/>
      <c r="C27" s="45"/>
      <c r="D27" s="45"/>
      <c r="E27" s="46"/>
      <c r="F27" s="46"/>
      <c r="G27" s="46"/>
      <c r="H27" s="46"/>
      <c r="I27" s="96"/>
      <c r="J27" s="46"/>
      <c r="K27" s="43"/>
      <c r="L27" s="44"/>
      <c r="M27" s="44"/>
      <c r="N27" s="44"/>
      <c r="O27" s="44"/>
      <c r="P27" s="47"/>
      <c r="Q27" s="45"/>
      <c r="R27" s="46"/>
    </row>
    <row r="28" spans="2:18" ht="15" customHeight="1">
      <c r="B28" s="45"/>
      <c r="C28" s="45"/>
      <c r="D28" s="45"/>
      <c r="E28" s="46"/>
      <c r="F28" s="46"/>
      <c r="G28" s="46"/>
      <c r="H28" s="46"/>
      <c r="I28" s="96"/>
      <c r="J28" s="46"/>
      <c r="K28" s="48"/>
      <c r="L28" s="41"/>
      <c r="M28" s="41"/>
      <c r="N28" s="41"/>
      <c r="O28" s="41"/>
      <c r="P28" s="47"/>
      <c r="Q28" s="45"/>
      <c r="R28" s="46"/>
    </row>
    <row r="29" spans="2:18" ht="15" customHeight="1">
      <c r="B29" s="330">
        <f>'ΛΥΚ ΕΠΙΤΡ ΜΟΝ '!B35</f>
        <v>0</v>
      </c>
      <c r="C29" s="330"/>
      <c r="D29" s="330"/>
      <c r="E29" s="330"/>
      <c r="F29" s="330"/>
      <c r="G29" s="330"/>
      <c r="H29" s="86"/>
      <c r="I29" s="95"/>
      <c r="J29" s="86"/>
      <c r="L29" s="34"/>
      <c r="M29" s="34"/>
      <c r="N29" s="34"/>
      <c r="O29" s="34"/>
      <c r="P29" s="47"/>
      <c r="Q29" s="50"/>
      <c r="R29" s="47"/>
    </row>
    <row r="30" spans="2:18" ht="15" customHeight="1">
      <c r="B30" s="86"/>
      <c r="C30" s="86"/>
      <c r="D30" s="86"/>
      <c r="E30" s="86"/>
      <c r="F30" s="86"/>
      <c r="G30" s="86"/>
      <c r="H30" s="86"/>
      <c r="I30" s="95"/>
      <c r="J30" s="86"/>
      <c r="K30" s="364">
        <f>'ΛΥΚ ΕΠΙΤΡ ΜΟΝ '!L31</f>
        <v>0</v>
      </c>
      <c r="L30" s="364"/>
      <c r="M30" s="364"/>
      <c r="N30" s="364"/>
      <c r="O30" s="364"/>
      <c r="P30" s="364"/>
      <c r="Q30" s="364"/>
      <c r="R30"/>
    </row>
  </sheetData>
  <sheetProtection/>
  <mergeCells count="32">
    <mergeCell ref="T16:AD16"/>
    <mergeCell ref="K30:Q30"/>
    <mergeCell ref="O9:O11"/>
    <mergeCell ref="P9:P11"/>
    <mergeCell ref="L9:L10"/>
    <mergeCell ref="N9:N11"/>
    <mergeCell ref="R9:R11"/>
    <mergeCell ref="K25:M25"/>
    <mergeCell ref="N25:O25"/>
    <mergeCell ref="B18:G18"/>
    <mergeCell ref="E9:E11"/>
    <mergeCell ref="J9:J10"/>
    <mergeCell ref="K9:K11"/>
    <mergeCell ref="C9:C11"/>
    <mergeCell ref="D9:D11"/>
    <mergeCell ref="A16:G16"/>
    <mergeCell ref="A9:A11"/>
    <mergeCell ref="B9:B11"/>
    <mergeCell ref="G2:Q2"/>
    <mergeCell ref="F4:N4"/>
    <mergeCell ref="L8:Q8"/>
    <mergeCell ref="F9:F11"/>
    <mergeCell ref="G9:G11"/>
    <mergeCell ref="H9:H11"/>
    <mergeCell ref="I9:I11"/>
    <mergeCell ref="E6:Q6"/>
    <mergeCell ref="M9:M11"/>
    <mergeCell ref="Q9:Q11"/>
    <mergeCell ref="B29:G29"/>
    <mergeCell ref="B25:G25"/>
    <mergeCell ref="K26:Q26"/>
    <mergeCell ref="C24:E24"/>
  </mergeCells>
  <printOptions/>
  <pageMargins left="0.2" right="0.24" top="0.26" bottom="0.33" header="0.17" footer="0.16"/>
  <pageSetup fitToHeight="2" fitToWidth="1"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12">
    <pageSetUpPr fitToPage="1"/>
  </sheetPr>
  <dimension ref="A1:S31"/>
  <sheetViews>
    <sheetView zoomScalePageLayoutView="0" workbookViewId="0" topLeftCell="C1">
      <selection activeCell="O7" sqref="O7"/>
    </sheetView>
  </sheetViews>
  <sheetFormatPr defaultColWidth="9.00390625" defaultRowHeight="12.75"/>
  <cols>
    <col min="1" max="1" width="3.625" style="1" customWidth="1"/>
    <col min="2" max="2" width="30.875" style="1" customWidth="1"/>
    <col min="3" max="3" width="4.625" style="1" customWidth="1"/>
    <col min="4" max="4" width="3.875" style="1" customWidth="1"/>
    <col min="5" max="5" width="8.125" style="1" customWidth="1"/>
    <col min="6" max="6" width="8.375" style="1" customWidth="1"/>
    <col min="7" max="7" width="7.625" style="1" customWidth="1"/>
    <col min="8" max="8" width="5.00390625" style="1" customWidth="1"/>
    <col min="9" max="9" width="7.25390625" style="1" customWidth="1"/>
    <col min="10" max="10" width="6.875" style="1" customWidth="1"/>
    <col min="11" max="11" width="8.75390625" style="1" customWidth="1"/>
    <col min="12" max="12" width="8.00390625" style="1" customWidth="1"/>
    <col min="13" max="13" width="9.125" style="1" customWidth="1"/>
    <col min="14" max="14" width="7.875" style="1" customWidth="1"/>
    <col min="15" max="15" width="6.75390625" style="1" customWidth="1"/>
    <col min="16" max="16" width="9.00390625" style="1" customWidth="1"/>
    <col min="17" max="17" width="9.875" style="1" customWidth="1"/>
    <col min="18" max="16384" width="9.125" style="1" customWidth="1"/>
  </cols>
  <sheetData>
    <row r="1" spans="1:19" ht="12.75">
      <c r="A1" s="33" t="s">
        <v>2</v>
      </c>
      <c r="B1" s="4"/>
      <c r="N1"/>
      <c r="O1"/>
      <c r="P1"/>
      <c r="Q1" s="390" t="s">
        <v>81</v>
      </c>
      <c r="R1" s="391"/>
      <c r="S1" s="392"/>
    </row>
    <row r="2" spans="1:17" ht="12.75">
      <c r="A2" s="33" t="s">
        <v>55</v>
      </c>
      <c r="B2" s="4"/>
      <c r="F2" s="395" t="s">
        <v>71</v>
      </c>
      <c r="G2" s="395"/>
      <c r="H2" s="395"/>
      <c r="I2" s="395"/>
      <c r="J2" s="395"/>
      <c r="K2" s="395"/>
      <c r="L2" s="395"/>
      <c r="M2" s="395"/>
      <c r="N2" s="395"/>
      <c r="O2" s="181"/>
      <c r="P2" s="2"/>
      <c r="Q2" s="2"/>
    </row>
    <row r="3" spans="1:17" ht="12.75">
      <c r="A3" s="33" t="s">
        <v>54</v>
      </c>
      <c r="B3" s="4"/>
      <c r="F3" s="395" t="s">
        <v>79</v>
      </c>
      <c r="G3" s="395"/>
      <c r="H3" s="395"/>
      <c r="I3" s="395"/>
      <c r="J3" s="395"/>
      <c r="K3" s="395"/>
      <c r="L3" s="395"/>
      <c r="M3" s="395"/>
      <c r="N3" s="395"/>
      <c r="O3" s="393">
        <f>'ΛΥΚ ΕΠΙΤΡ ΜΟΝ '!N4</f>
        <v>0</v>
      </c>
      <c r="P3" s="393"/>
      <c r="Q3" s="393"/>
    </row>
    <row r="4" spans="1:17" ht="12.75">
      <c r="A4" s="33" t="s">
        <v>4</v>
      </c>
      <c r="B4" s="4"/>
      <c r="F4" s="394" t="s">
        <v>105</v>
      </c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2"/>
    </row>
    <row r="5" spans="1:18" ht="12.75">
      <c r="A5" s="33" t="s">
        <v>5</v>
      </c>
      <c r="B5" s="4"/>
      <c r="F5" s="311" t="s">
        <v>104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4"/>
      <c r="R5" s="34"/>
    </row>
    <row r="6" spans="1:2" ht="12.75">
      <c r="A6" s="33"/>
      <c r="B6" s="3"/>
    </row>
    <row r="7" spans="1:2" ht="18.75" customHeight="1">
      <c r="A7" s="110">
        <f>'ΛΥΚ ΕΠΙΤΡ ΜΟΝ '!A7:B7</f>
        <v>0</v>
      </c>
      <c r="B7" s="227"/>
    </row>
    <row r="8" spans="1:3" ht="12.75">
      <c r="A8" s="2"/>
      <c r="B8" s="2"/>
      <c r="C8" s="2"/>
    </row>
    <row r="9" spans="1:19" s="16" customFormat="1" ht="20.25" customHeight="1">
      <c r="A9" s="347" t="s">
        <v>12</v>
      </c>
      <c r="B9" s="350" t="s">
        <v>85</v>
      </c>
      <c r="C9" s="353" t="s">
        <v>1</v>
      </c>
      <c r="D9" s="347" t="s">
        <v>49</v>
      </c>
      <c r="E9" s="347" t="s">
        <v>47</v>
      </c>
      <c r="F9" s="358" t="s">
        <v>7</v>
      </c>
      <c r="G9" s="339" t="s">
        <v>57</v>
      </c>
      <c r="H9" s="339" t="s">
        <v>58</v>
      </c>
      <c r="I9" s="339" t="s">
        <v>29</v>
      </c>
      <c r="J9" s="386" t="s">
        <v>73</v>
      </c>
      <c r="K9" s="339" t="s">
        <v>59</v>
      </c>
      <c r="L9" s="340" t="s">
        <v>74</v>
      </c>
      <c r="M9" s="339" t="s">
        <v>137</v>
      </c>
      <c r="N9" s="369" t="s">
        <v>75</v>
      </c>
      <c r="O9" s="372" t="s">
        <v>89</v>
      </c>
      <c r="P9" s="340" t="s">
        <v>64</v>
      </c>
      <c r="Q9" s="339" t="s">
        <v>60</v>
      </c>
      <c r="R9" s="389" t="s">
        <v>62</v>
      </c>
      <c r="S9" s="291" t="s">
        <v>30</v>
      </c>
    </row>
    <row r="10" spans="1:19" s="16" customFormat="1" ht="43.5" customHeight="1">
      <c r="A10" s="348"/>
      <c r="B10" s="351"/>
      <c r="C10" s="354"/>
      <c r="D10" s="348"/>
      <c r="E10" s="356"/>
      <c r="F10" s="359"/>
      <c r="G10" s="339"/>
      <c r="H10" s="339"/>
      <c r="I10" s="339"/>
      <c r="J10" s="387"/>
      <c r="K10" s="339"/>
      <c r="L10" s="367"/>
      <c r="M10" s="366"/>
      <c r="N10" s="370"/>
      <c r="O10" s="373"/>
      <c r="P10" s="367"/>
      <c r="Q10" s="339"/>
      <c r="R10" s="389"/>
      <c r="S10" s="324"/>
    </row>
    <row r="11" spans="1:19" s="16" customFormat="1" ht="21.75" customHeight="1">
      <c r="A11" s="349"/>
      <c r="B11" s="352"/>
      <c r="C11" s="355"/>
      <c r="D11" s="349"/>
      <c r="E11" s="357"/>
      <c r="F11" s="360"/>
      <c r="G11" s="339"/>
      <c r="H11" s="339"/>
      <c r="I11" s="339"/>
      <c r="J11" s="388"/>
      <c r="K11" s="339"/>
      <c r="L11" s="368"/>
      <c r="M11" s="366"/>
      <c r="N11" s="371"/>
      <c r="O11" s="374"/>
      <c r="P11" s="368"/>
      <c r="Q11" s="339"/>
      <c r="R11" s="389"/>
      <c r="S11" s="325"/>
    </row>
    <row r="12" spans="1:19" s="16" customFormat="1" ht="21" customHeight="1">
      <c r="A12" s="396">
        <v>1</v>
      </c>
      <c r="B12" s="150"/>
      <c r="C12" s="384" t="s">
        <v>103</v>
      </c>
      <c r="D12" s="384"/>
      <c r="E12" s="182"/>
      <c r="F12" s="203"/>
      <c r="G12" s="204">
        <v>12</v>
      </c>
      <c r="H12" s="205"/>
      <c r="I12" s="204">
        <f>ROUND(G12*H12,2)</f>
        <v>0</v>
      </c>
      <c r="J12" s="206">
        <f>ROUND(I12*23.58%,2)</f>
        <v>0</v>
      </c>
      <c r="K12" s="206">
        <f>I12+J12</f>
        <v>0</v>
      </c>
      <c r="L12" s="206">
        <f>ROUND(I12*15.67%,2)</f>
        <v>0</v>
      </c>
      <c r="M12" s="207">
        <f>J12+L12</f>
        <v>0</v>
      </c>
      <c r="N12" s="206">
        <f>ROUND(I12*3%,2)</f>
        <v>0</v>
      </c>
      <c r="O12" s="206">
        <f>ROUND(I12*1%,2)</f>
        <v>0</v>
      </c>
      <c r="P12" s="206">
        <f>ROUND((I12-L12-N12-O12)*20%-(I12-L12-N12-O12)*20%*1.5%,2)</f>
        <v>0</v>
      </c>
      <c r="Q12" s="206">
        <f>SUM(N12:P12)</f>
        <v>0</v>
      </c>
      <c r="R12" s="206">
        <f>I12-L12-Q12</f>
        <v>0</v>
      </c>
      <c r="S12" s="398"/>
    </row>
    <row r="13" spans="1:19" s="16" customFormat="1" ht="18" customHeight="1">
      <c r="A13" s="397"/>
      <c r="B13" s="223" t="s">
        <v>102</v>
      </c>
      <c r="C13" s="384"/>
      <c r="D13" s="384"/>
      <c r="E13" s="183"/>
      <c r="F13" s="208"/>
      <c r="G13" s="209"/>
      <c r="H13" s="210"/>
      <c r="I13" s="209"/>
      <c r="J13" s="211"/>
      <c r="K13" s="211"/>
      <c r="L13" s="211"/>
      <c r="M13" s="212"/>
      <c r="N13" s="211"/>
      <c r="O13" s="221"/>
      <c r="P13" s="211"/>
      <c r="Q13" s="211"/>
      <c r="R13" s="211"/>
      <c r="S13" s="399"/>
    </row>
    <row r="14" spans="1:19" s="16" customFormat="1" ht="21" customHeight="1">
      <c r="A14" s="396">
        <v>2</v>
      </c>
      <c r="B14" s="150"/>
      <c r="C14" s="385" t="s">
        <v>103</v>
      </c>
      <c r="D14" s="384"/>
      <c r="E14" s="182"/>
      <c r="F14" s="203"/>
      <c r="G14" s="204">
        <v>12</v>
      </c>
      <c r="H14" s="213"/>
      <c r="I14" s="204">
        <f>ROUND(G14*H14,2)</f>
        <v>0</v>
      </c>
      <c r="J14" s="206">
        <f>ROUND(I14*23.58%,2)</f>
        <v>0</v>
      </c>
      <c r="K14" s="206">
        <f>I14+J14</f>
        <v>0</v>
      </c>
      <c r="L14" s="206">
        <f>ROUND(I14*15.67%,2)</f>
        <v>0</v>
      </c>
      <c r="M14" s="207">
        <f>J14+L14</f>
        <v>0</v>
      </c>
      <c r="N14" s="206">
        <f>ROUND(I14*3%,2)</f>
        <v>0</v>
      </c>
      <c r="O14" s="206">
        <f>ROUND(I14*1%,2)</f>
        <v>0</v>
      </c>
      <c r="P14" s="206">
        <f>ROUND((I14-L14-N14-O14)*20%-(I14-L14-N14-O14)*20%*1.5%,2)</f>
        <v>0</v>
      </c>
      <c r="Q14" s="206">
        <f>SUM(N14:P14)</f>
        <v>0</v>
      </c>
      <c r="R14" s="206">
        <f>I14-L14-Q14</f>
        <v>0</v>
      </c>
      <c r="S14" s="398"/>
    </row>
    <row r="15" spans="1:19" s="16" customFormat="1" ht="20.25" customHeight="1">
      <c r="A15" s="397"/>
      <c r="B15" s="223" t="s">
        <v>102</v>
      </c>
      <c r="C15" s="385"/>
      <c r="D15" s="384"/>
      <c r="E15" s="183"/>
      <c r="F15" s="208"/>
      <c r="G15" s="209"/>
      <c r="H15" s="214"/>
      <c r="I15" s="209"/>
      <c r="J15" s="211"/>
      <c r="K15" s="211"/>
      <c r="L15" s="211"/>
      <c r="M15" s="212"/>
      <c r="N15" s="211"/>
      <c r="O15" s="221"/>
      <c r="P15" s="211"/>
      <c r="Q15" s="211"/>
      <c r="R15" s="211"/>
      <c r="S15" s="399"/>
    </row>
    <row r="16" spans="1:19" s="34" customFormat="1" ht="22.5" customHeight="1">
      <c r="A16" s="344" t="s">
        <v>24</v>
      </c>
      <c r="B16" s="345"/>
      <c r="C16" s="345"/>
      <c r="D16" s="345"/>
      <c r="E16" s="345"/>
      <c r="F16" s="346"/>
      <c r="G16" s="51"/>
      <c r="H16" s="92"/>
      <c r="I16" s="99">
        <f aca="true" t="shared" si="0" ref="I16:R16">SUM(I12:I15)</f>
        <v>0</v>
      </c>
      <c r="J16" s="99">
        <f t="shared" si="0"/>
        <v>0</v>
      </c>
      <c r="K16" s="99">
        <f t="shared" si="0"/>
        <v>0</v>
      </c>
      <c r="L16" s="99">
        <f t="shared" si="0"/>
        <v>0</v>
      </c>
      <c r="M16" s="99">
        <f t="shared" si="0"/>
        <v>0</v>
      </c>
      <c r="N16" s="99">
        <f t="shared" si="0"/>
        <v>0</v>
      </c>
      <c r="O16" s="99">
        <f t="shared" si="0"/>
        <v>0</v>
      </c>
      <c r="P16" s="99">
        <f t="shared" si="0"/>
        <v>0</v>
      </c>
      <c r="Q16" s="99">
        <f t="shared" si="0"/>
        <v>0</v>
      </c>
      <c r="R16" s="99">
        <f t="shared" si="0"/>
        <v>0</v>
      </c>
      <c r="S16" s="52"/>
    </row>
    <row r="17" spans="14:16" ht="12.75" customHeight="1">
      <c r="N17" s="5"/>
      <c r="O17" s="5"/>
      <c r="P17" s="5"/>
    </row>
    <row r="18" spans="10:16" ht="12.75" customHeight="1">
      <c r="J18" s="3"/>
      <c r="N18" s="6"/>
      <c r="O18" s="6"/>
      <c r="P18" s="6"/>
    </row>
    <row r="19" spans="2:18" s="16" customFormat="1" ht="15" customHeight="1">
      <c r="B19" s="311" t="s">
        <v>25</v>
      </c>
      <c r="C19" s="311"/>
      <c r="D19" s="311"/>
      <c r="E19" s="311"/>
      <c r="F19" s="311"/>
      <c r="G19" s="36"/>
      <c r="H19" s="94"/>
      <c r="I19"/>
      <c r="J19"/>
      <c r="K19"/>
      <c r="L19"/>
      <c r="M19"/>
      <c r="N19"/>
      <c r="O19"/>
      <c r="P19"/>
      <c r="Q19"/>
      <c r="R19"/>
    </row>
    <row r="20" spans="2:18" s="16" customFormat="1" ht="15" customHeight="1">
      <c r="B20" s="16" t="s">
        <v>26</v>
      </c>
      <c r="H20" s="90"/>
      <c r="I20"/>
      <c r="J20"/>
      <c r="K20"/>
      <c r="L20"/>
      <c r="M20"/>
      <c r="N20"/>
      <c r="O20"/>
      <c r="P20"/>
      <c r="Q20"/>
      <c r="R20"/>
    </row>
    <row r="21" spans="2:18" s="16" customFormat="1" ht="15" customHeight="1">
      <c r="B21" s="16" t="s">
        <v>27</v>
      </c>
      <c r="H21" s="90"/>
      <c r="I21"/>
      <c r="J21"/>
      <c r="K21"/>
      <c r="L21"/>
      <c r="M21"/>
      <c r="N21"/>
      <c r="O21"/>
      <c r="P21"/>
      <c r="Q21"/>
      <c r="R21"/>
    </row>
    <row r="22" spans="2:18" s="16" customFormat="1" ht="15" customHeight="1">
      <c r="B22" s="16" t="s">
        <v>28</v>
      </c>
      <c r="H22" s="90"/>
      <c r="I22"/>
      <c r="J22"/>
      <c r="K22"/>
      <c r="L22"/>
      <c r="M22"/>
      <c r="N22"/>
      <c r="O22"/>
      <c r="P22"/>
      <c r="Q22"/>
      <c r="R22"/>
    </row>
    <row r="23" spans="2:18" s="16" customFormat="1" ht="15" customHeight="1">
      <c r="B23" s="48" t="s">
        <v>107</v>
      </c>
      <c r="H23" s="90"/>
      <c r="I23"/>
      <c r="J23"/>
      <c r="K23"/>
      <c r="L23"/>
      <c r="M23"/>
      <c r="N23"/>
      <c r="O23"/>
      <c r="P23"/>
      <c r="Q23"/>
      <c r="R23"/>
    </row>
    <row r="24" spans="8:18" s="16" customFormat="1" ht="15" customHeight="1">
      <c r="H24" s="90"/>
      <c r="I24"/>
      <c r="J24"/>
      <c r="K24"/>
      <c r="L24"/>
      <c r="M24"/>
      <c r="N24"/>
      <c r="O24"/>
      <c r="P24"/>
      <c r="Q24"/>
      <c r="R24"/>
    </row>
    <row r="25" spans="2:18" s="16" customFormat="1" ht="15" customHeight="1">
      <c r="B25" s="277">
        <f>'ΛΥΚ ΕΠΙΤΡ ΜΟΝ '!B30</f>
        <v>0</v>
      </c>
      <c r="C25" s="375">
        <f>ΟΔΗΓIΕΣ!C14</f>
        <v>0</v>
      </c>
      <c r="D25" s="375"/>
      <c r="E25" s="375"/>
      <c r="F25" s="34"/>
      <c r="G25" s="34"/>
      <c r="H25" s="95"/>
      <c r="I25" s="34"/>
      <c r="J25" s="40"/>
      <c r="K25" s="41"/>
      <c r="L25" s="41"/>
      <c r="M25" s="41"/>
      <c r="N25" s="41"/>
      <c r="O25" s="41"/>
      <c r="Q25" s="42"/>
      <c r="R25" s="39"/>
    </row>
    <row r="26" spans="2:18" s="16" customFormat="1" ht="15" customHeight="1">
      <c r="B26" s="330" t="s">
        <v>53</v>
      </c>
      <c r="C26" s="330"/>
      <c r="D26" s="330"/>
      <c r="E26" s="330"/>
      <c r="F26" s="330"/>
      <c r="G26" s="86"/>
      <c r="H26" s="95"/>
      <c r="I26" s="86"/>
      <c r="J26" s="37"/>
      <c r="K26" s="37"/>
      <c r="L26" s="333">
        <f>ΟΔΗΓIΕΣ!C13</f>
        <v>0</v>
      </c>
      <c r="M26" s="333"/>
      <c r="N26" s="334">
        <f>ΟΔΗΓIΕΣ!C14</f>
        <v>0</v>
      </c>
      <c r="O26" s="334"/>
      <c r="P26" s="37"/>
      <c r="Q26" s="37"/>
      <c r="R26" s="37"/>
    </row>
    <row r="27" spans="2:18" s="16" customFormat="1" ht="15" customHeight="1">
      <c r="B27" s="45"/>
      <c r="C27" s="45"/>
      <c r="D27" s="45"/>
      <c r="E27" s="46"/>
      <c r="F27" s="46"/>
      <c r="G27" s="46"/>
      <c r="H27" s="96"/>
      <c r="I27" s="46"/>
      <c r="J27" s="331" t="s">
        <v>53</v>
      </c>
      <c r="K27" s="331"/>
      <c r="L27" s="331"/>
      <c r="M27" s="331"/>
      <c r="N27" s="331"/>
      <c r="O27" s="331"/>
      <c r="P27" s="331"/>
      <c r="Q27" s="331"/>
      <c r="R27" s="89"/>
    </row>
    <row r="28" spans="2:18" s="16" customFormat="1" ht="15" customHeight="1">
      <c r="B28" s="45"/>
      <c r="C28" s="45"/>
      <c r="D28" s="45"/>
      <c r="E28" s="46"/>
      <c r="F28" s="46"/>
      <c r="G28" s="46"/>
      <c r="H28" s="96"/>
      <c r="I28" s="46"/>
      <c r="J28" s="43"/>
      <c r="K28" s="44"/>
      <c r="L28" s="44"/>
      <c r="M28" s="44"/>
      <c r="N28" s="44"/>
      <c r="O28" s="44"/>
      <c r="P28" s="47"/>
      <c r="Q28" s="45"/>
      <c r="R28" s="46"/>
    </row>
    <row r="29" spans="2:18" s="16" customFormat="1" ht="15" customHeight="1">
      <c r="B29" s="45"/>
      <c r="C29" s="45"/>
      <c r="D29" s="45"/>
      <c r="E29" s="46"/>
      <c r="F29" s="46"/>
      <c r="G29" s="46"/>
      <c r="H29" s="96"/>
      <c r="I29" s="46"/>
      <c r="J29" s="48"/>
      <c r="K29" s="41"/>
      <c r="L29" s="41"/>
      <c r="M29" s="41"/>
      <c r="N29" s="41"/>
      <c r="O29" s="41"/>
      <c r="P29" s="47"/>
      <c r="Q29" s="45"/>
      <c r="R29" s="46"/>
    </row>
    <row r="30" spans="2:18" s="16" customFormat="1" ht="15" customHeight="1">
      <c r="B30" s="330">
        <f>'ΛΥΚ ΕΠΙΤΡ ΜΟΝ '!B35</f>
        <v>0</v>
      </c>
      <c r="C30" s="330"/>
      <c r="D30" s="330"/>
      <c r="E30" s="330"/>
      <c r="F30" s="330"/>
      <c r="G30" s="86"/>
      <c r="H30" s="95"/>
      <c r="I30" s="86"/>
      <c r="K30" s="34"/>
      <c r="L30" s="34"/>
      <c r="M30" s="34"/>
      <c r="N30" s="34"/>
      <c r="O30" s="34"/>
      <c r="P30" s="47"/>
      <c r="Q30" s="50"/>
      <c r="R30" s="47"/>
    </row>
    <row r="31" spans="2:18" s="16" customFormat="1" ht="15" customHeight="1">
      <c r="B31" s="86"/>
      <c r="C31" s="86"/>
      <c r="D31" s="86"/>
      <c r="E31" s="86"/>
      <c r="F31" s="86"/>
      <c r="G31" s="86"/>
      <c r="H31" s="95"/>
      <c r="I31" s="86"/>
      <c r="J31" s="364">
        <f>'ΛΥΚ ΕΠΙΤΡ ΜΟΝ '!B35</f>
        <v>0</v>
      </c>
      <c r="K31" s="364"/>
      <c r="L31" s="364"/>
      <c r="M31" s="364"/>
      <c r="N31" s="364"/>
      <c r="O31" s="364"/>
      <c r="P31" s="364"/>
      <c r="Q31" s="364"/>
      <c r="R31"/>
    </row>
  </sheetData>
  <sheetProtection/>
  <mergeCells count="42">
    <mergeCell ref="J27:Q27"/>
    <mergeCell ref="B30:F30"/>
    <mergeCell ref="J31:Q31"/>
    <mergeCell ref="L26:M26"/>
    <mergeCell ref="N26:O26"/>
    <mergeCell ref="A16:F16"/>
    <mergeCell ref="B19:F19"/>
    <mergeCell ref="B26:F26"/>
    <mergeCell ref="C25:E25"/>
    <mergeCell ref="S9:S11"/>
    <mergeCell ref="A12:A13"/>
    <mergeCell ref="S12:S13"/>
    <mergeCell ref="A14:A15"/>
    <mergeCell ref="S14:S15"/>
    <mergeCell ref="P9:P11"/>
    <mergeCell ref="Q9:Q11"/>
    <mergeCell ref="N9:N11"/>
    <mergeCell ref="O9:O11"/>
    <mergeCell ref="G9:G11"/>
    <mergeCell ref="Q1:S1"/>
    <mergeCell ref="O3:Q3"/>
    <mergeCell ref="F4:P4"/>
    <mergeCell ref="F5:P5"/>
    <mergeCell ref="F3:N3"/>
    <mergeCell ref="F2:N2"/>
    <mergeCell ref="A9:A11"/>
    <mergeCell ref="B9:B11"/>
    <mergeCell ref="C9:C11"/>
    <mergeCell ref="D9:D11"/>
    <mergeCell ref="J9:J11"/>
    <mergeCell ref="R9:R11"/>
    <mergeCell ref="E9:E11"/>
    <mergeCell ref="F9:F11"/>
    <mergeCell ref="H9:H11"/>
    <mergeCell ref="I9:I11"/>
    <mergeCell ref="K9:K11"/>
    <mergeCell ref="M9:M11"/>
    <mergeCell ref="L9:L11"/>
    <mergeCell ref="C12:C13"/>
    <mergeCell ref="D12:D13"/>
    <mergeCell ref="C14:C15"/>
    <mergeCell ref="D14:D15"/>
  </mergeCells>
  <printOptions/>
  <pageMargins left="0.22" right="0.25" top="0.33" bottom="0.38" header="0.2" footer="0.29"/>
  <pageSetup fitToHeight="1" fitToWidth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13">
    <pageSetUpPr fitToPage="1"/>
  </sheetPr>
  <dimension ref="A1:S31"/>
  <sheetViews>
    <sheetView tabSelected="1" zoomScalePageLayoutView="0" workbookViewId="0" topLeftCell="A1">
      <selection activeCell="L9" sqref="L9:L11"/>
    </sheetView>
  </sheetViews>
  <sheetFormatPr defaultColWidth="9.00390625" defaultRowHeight="12.75"/>
  <cols>
    <col min="1" max="1" width="3.625" style="1" customWidth="1"/>
    <col min="2" max="2" width="30.875" style="1" customWidth="1"/>
    <col min="3" max="3" width="5.125" style="1" customWidth="1"/>
    <col min="4" max="4" width="3.875" style="1" customWidth="1"/>
    <col min="5" max="5" width="8.125" style="1" customWidth="1"/>
    <col min="6" max="6" width="8.375" style="1" customWidth="1"/>
    <col min="7" max="7" width="7.625" style="1" customWidth="1"/>
    <col min="8" max="8" width="5.00390625" style="1" customWidth="1"/>
    <col min="9" max="9" width="7.25390625" style="1" customWidth="1"/>
    <col min="10" max="10" width="6.875" style="1" customWidth="1"/>
    <col min="11" max="11" width="8.75390625" style="1" customWidth="1"/>
    <col min="12" max="12" width="8.00390625" style="1" customWidth="1"/>
    <col min="13" max="13" width="9.125" style="1" customWidth="1"/>
    <col min="14" max="14" width="9.25390625" style="1" customWidth="1"/>
    <col min="15" max="15" width="7.875" style="1" customWidth="1"/>
    <col min="16" max="16" width="9.00390625" style="1" customWidth="1"/>
    <col min="17" max="17" width="9.875" style="1" customWidth="1"/>
    <col min="18" max="16384" width="9.125" style="1" customWidth="1"/>
  </cols>
  <sheetData>
    <row r="1" spans="1:19" ht="12.75">
      <c r="A1" s="33" t="s">
        <v>2</v>
      </c>
      <c r="B1" s="4"/>
      <c r="N1"/>
      <c r="O1"/>
      <c r="P1"/>
      <c r="Q1" s="107" t="s">
        <v>80</v>
      </c>
      <c r="R1" s="108"/>
      <c r="S1" s="109"/>
    </row>
    <row r="2" spans="1:17" ht="12.75">
      <c r="A2" s="33" t="s">
        <v>55</v>
      </c>
      <c r="B2" s="4"/>
      <c r="F2" s="395" t="s">
        <v>71</v>
      </c>
      <c r="G2" s="395"/>
      <c r="H2" s="395"/>
      <c r="I2" s="395"/>
      <c r="J2" s="395"/>
      <c r="K2" s="395"/>
      <c r="L2" s="395"/>
      <c r="M2" s="395"/>
      <c r="N2" s="395"/>
      <c r="O2" s="181"/>
      <c r="P2" s="2"/>
      <c r="Q2" s="2"/>
    </row>
    <row r="3" spans="1:17" ht="12.75">
      <c r="A3" s="33" t="s">
        <v>54</v>
      </c>
      <c r="B3" s="4"/>
      <c r="F3" s="395" t="s">
        <v>138</v>
      </c>
      <c r="G3" s="395"/>
      <c r="H3" s="395"/>
      <c r="I3" s="395"/>
      <c r="J3" s="395"/>
      <c r="K3" s="395"/>
      <c r="L3" s="395"/>
      <c r="M3" s="395"/>
      <c r="N3" s="393">
        <f>'ΛΥΚ ΕΠΙΤΡ ΜΟΝ '!N4</f>
        <v>0</v>
      </c>
      <c r="O3" s="393"/>
      <c r="P3" s="393"/>
      <c r="Q3" s="393"/>
    </row>
    <row r="4" spans="1:17" ht="12.75">
      <c r="A4" s="33" t="s">
        <v>4</v>
      </c>
      <c r="B4" s="4"/>
      <c r="F4" s="394" t="s">
        <v>105</v>
      </c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2"/>
    </row>
    <row r="5" spans="1:18" ht="12.75">
      <c r="A5" s="33" t="s">
        <v>5</v>
      </c>
      <c r="B5" s="4"/>
      <c r="F5" s="311" t="s">
        <v>104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4"/>
      <c r="R5" s="34"/>
    </row>
    <row r="6" spans="1:2" ht="12.75">
      <c r="A6" s="33"/>
      <c r="B6" s="3"/>
    </row>
    <row r="7" spans="1:2" ht="18.75" customHeight="1">
      <c r="A7" s="110">
        <f>'ΛΥΚ ΕΠΙΤΡ ΜΟΝ '!A7:B7</f>
        <v>0</v>
      </c>
      <c r="B7" s="227"/>
    </row>
    <row r="8" spans="1:3" ht="12.75">
      <c r="A8" s="2"/>
      <c r="B8" s="2"/>
      <c r="C8" s="2"/>
    </row>
    <row r="9" spans="1:19" s="16" customFormat="1" ht="20.25" customHeight="1">
      <c r="A9" s="347" t="s">
        <v>12</v>
      </c>
      <c r="B9" s="350" t="s">
        <v>85</v>
      </c>
      <c r="C9" s="353" t="s">
        <v>1</v>
      </c>
      <c r="D9" s="347" t="s">
        <v>49</v>
      </c>
      <c r="E9" s="347" t="s">
        <v>47</v>
      </c>
      <c r="F9" s="358" t="s">
        <v>7</v>
      </c>
      <c r="G9" s="339" t="s">
        <v>57</v>
      </c>
      <c r="H9" s="339" t="s">
        <v>58</v>
      </c>
      <c r="I9" s="339" t="s">
        <v>29</v>
      </c>
      <c r="J9" s="386" t="s">
        <v>139</v>
      </c>
      <c r="K9" s="339" t="s">
        <v>59</v>
      </c>
      <c r="L9" s="340" t="s">
        <v>140</v>
      </c>
      <c r="M9" s="339" t="s">
        <v>76</v>
      </c>
      <c r="N9" s="369" t="s">
        <v>65</v>
      </c>
      <c r="O9" s="372" t="s">
        <v>89</v>
      </c>
      <c r="P9" s="340" t="s">
        <v>64</v>
      </c>
      <c r="Q9" s="339" t="s">
        <v>60</v>
      </c>
      <c r="R9" s="389" t="s">
        <v>62</v>
      </c>
      <c r="S9" s="291" t="s">
        <v>30</v>
      </c>
    </row>
    <row r="10" spans="1:19" s="16" customFormat="1" ht="43.5" customHeight="1">
      <c r="A10" s="348"/>
      <c r="B10" s="351"/>
      <c r="C10" s="354"/>
      <c r="D10" s="348"/>
      <c r="E10" s="356"/>
      <c r="F10" s="359"/>
      <c r="G10" s="339"/>
      <c r="H10" s="339"/>
      <c r="I10" s="339"/>
      <c r="J10" s="387"/>
      <c r="K10" s="339"/>
      <c r="L10" s="367"/>
      <c r="M10" s="366"/>
      <c r="N10" s="370"/>
      <c r="O10" s="373"/>
      <c r="P10" s="367"/>
      <c r="Q10" s="339"/>
      <c r="R10" s="389"/>
      <c r="S10" s="324"/>
    </row>
    <row r="11" spans="1:19" s="16" customFormat="1" ht="21.75" customHeight="1">
      <c r="A11" s="349"/>
      <c r="B11" s="352"/>
      <c r="C11" s="355"/>
      <c r="D11" s="349"/>
      <c r="E11" s="357"/>
      <c r="F11" s="360"/>
      <c r="G11" s="339"/>
      <c r="H11" s="339"/>
      <c r="I11" s="339"/>
      <c r="J11" s="388"/>
      <c r="K11" s="339"/>
      <c r="L11" s="368"/>
      <c r="M11" s="366"/>
      <c r="N11" s="371"/>
      <c r="O11" s="374"/>
      <c r="P11" s="368"/>
      <c r="Q11" s="339"/>
      <c r="R11" s="389"/>
      <c r="S11" s="325"/>
    </row>
    <row r="12" spans="1:19" s="16" customFormat="1" ht="15" customHeight="1">
      <c r="A12" s="396">
        <v>1</v>
      </c>
      <c r="B12" s="87"/>
      <c r="C12" s="408" t="s">
        <v>103</v>
      </c>
      <c r="D12" s="410"/>
      <c r="E12" s="412"/>
      <c r="F12" s="402" t="s">
        <v>72</v>
      </c>
      <c r="G12" s="404">
        <v>12</v>
      </c>
      <c r="H12" s="406"/>
      <c r="I12" s="404">
        <f>ROUND(G12*H12,2)</f>
        <v>0</v>
      </c>
      <c r="J12" s="400">
        <f>ROUND(I12*30.71%,2)</f>
        <v>0</v>
      </c>
      <c r="K12" s="400">
        <f>I12+J12</f>
        <v>0</v>
      </c>
      <c r="L12" s="400">
        <f>ROUND(I12*19.95%,2)</f>
        <v>0</v>
      </c>
      <c r="M12" s="414">
        <f>J12+L12</f>
        <v>0</v>
      </c>
      <c r="N12" s="400">
        <f>ROUND(I12*1%,2)</f>
        <v>0</v>
      </c>
      <c r="O12" s="400">
        <f>ROUND(I12*1%,2)</f>
        <v>0</v>
      </c>
      <c r="P12" s="400">
        <f>ROUND((I12-L12-N12-O12)*20%-(I12-L12-N12-O12)*20%*1.5%,2)</f>
        <v>0</v>
      </c>
      <c r="Q12" s="400">
        <f>SUM(N12:P12)</f>
        <v>0</v>
      </c>
      <c r="R12" s="400">
        <f>I12-L12-Q12</f>
        <v>0</v>
      </c>
      <c r="S12" s="398"/>
    </row>
    <row r="13" spans="1:19" s="16" customFormat="1" ht="15" customHeight="1">
      <c r="A13" s="397"/>
      <c r="B13" s="224" t="s">
        <v>92</v>
      </c>
      <c r="C13" s="409"/>
      <c r="D13" s="411"/>
      <c r="E13" s="413"/>
      <c r="F13" s="403"/>
      <c r="G13" s="405"/>
      <c r="H13" s="407"/>
      <c r="I13" s="405"/>
      <c r="J13" s="401"/>
      <c r="K13" s="401"/>
      <c r="L13" s="401"/>
      <c r="M13" s="415"/>
      <c r="N13" s="401"/>
      <c r="O13" s="401"/>
      <c r="P13" s="401"/>
      <c r="Q13" s="401"/>
      <c r="R13" s="401"/>
      <c r="S13" s="399"/>
    </row>
    <row r="14" spans="1:19" s="16" customFormat="1" ht="15" customHeight="1">
      <c r="A14" s="396">
        <v>2</v>
      </c>
      <c r="B14" s="87"/>
      <c r="C14" s="408" t="s">
        <v>103</v>
      </c>
      <c r="D14" s="410"/>
      <c r="E14" s="412"/>
      <c r="F14" s="402" t="s">
        <v>72</v>
      </c>
      <c r="G14" s="404">
        <v>12</v>
      </c>
      <c r="H14" s="418"/>
      <c r="I14" s="404">
        <f>ROUND(G14*H14,2)</f>
        <v>0</v>
      </c>
      <c r="J14" s="400">
        <f>ROUND(I14*30.71%,2)</f>
        <v>0</v>
      </c>
      <c r="K14" s="400">
        <f>I14+J14</f>
        <v>0</v>
      </c>
      <c r="L14" s="400">
        <f>ROUND(I14*19.95%,2)</f>
        <v>0</v>
      </c>
      <c r="M14" s="414">
        <f>J14+L14</f>
        <v>0</v>
      </c>
      <c r="N14" s="400">
        <f>ROUND(I14*1%,2)</f>
        <v>0</v>
      </c>
      <c r="O14" s="400">
        <f>ROUND(I14*1%,2)</f>
        <v>0</v>
      </c>
      <c r="P14" s="400">
        <f>ROUND((I14-L14-N14-O14)*20%-(I14-L14-N14-O14)*20%*1.5%,2)</f>
        <v>0</v>
      </c>
      <c r="Q14" s="400">
        <f>SUM(N14:P14)</f>
        <v>0</v>
      </c>
      <c r="R14" s="416">
        <f>I14-L14-Q14</f>
        <v>0</v>
      </c>
      <c r="S14" s="398"/>
    </row>
    <row r="15" spans="1:19" s="16" customFormat="1" ht="15" customHeight="1">
      <c r="A15" s="397"/>
      <c r="B15" s="224" t="s">
        <v>102</v>
      </c>
      <c r="C15" s="409"/>
      <c r="D15" s="411"/>
      <c r="E15" s="413"/>
      <c r="F15" s="403"/>
      <c r="G15" s="405"/>
      <c r="H15" s="419"/>
      <c r="I15" s="405"/>
      <c r="J15" s="401"/>
      <c r="K15" s="401"/>
      <c r="L15" s="401"/>
      <c r="M15" s="415"/>
      <c r="N15" s="401"/>
      <c r="O15" s="401"/>
      <c r="P15" s="401"/>
      <c r="Q15" s="401"/>
      <c r="R15" s="417"/>
      <c r="S15" s="399"/>
    </row>
    <row r="16" spans="1:19" s="34" customFormat="1" ht="22.5" customHeight="1">
      <c r="A16" s="344" t="s">
        <v>24</v>
      </c>
      <c r="B16" s="345"/>
      <c r="C16" s="345"/>
      <c r="D16" s="345"/>
      <c r="E16" s="345"/>
      <c r="F16" s="346"/>
      <c r="G16" s="51"/>
      <c r="H16" s="92"/>
      <c r="I16" s="99">
        <f aca="true" t="shared" si="0" ref="I16:R16">SUM(I12:I15)</f>
        <v>0</v>
      </c>
      <c r="J16" s="99">
        <f t="shared" si="0"/>
        <v>0</v>
      </c>
      <c r="K16" s="99">
        <f t="shared" si="0"/>
        <v>0</v>
      </c>
      <c r="L16" s="99">
        <f t="shared" si="0"/>
        <v>0</v>
      </c>
      <c r="M16" s="99">
        <f t="shared" si="0"/>
        <v>0</v>
      </c>
      <c r="N16" s="99">
        <f t="shared" si="0"/>
        <v>0</v>
      </c>
      <c r="O16" s="99">
        <f t="shared" si="0"/>
        <v>0</v>
      </c>
      <c r="P16" s="99">
        <f t="shared" si="0"/>
        <v>0</v>
      </c>
      <c r="Q16" s="99">
        <f t="shared" si="0"/>
        <v>0</v>
      </c>
      <c r="R16" s="99">
        <f t="shared" si="0"/>
        <v>0</v>
      </c>
      <c r="S16" s="52"/>
    </row>
    <row r="17" spans="14:16" ht="12.75" customHeight="1">
      <c r="N17" s="5"/>
      <c r="O17" s="5"/>
      <c r="P17" s="5"/>
    </row>
    <row r="18" spans="10:16" ht="12.75" customHeight="1">
      <c r="J18" s="3"/>
      <c r="N18" s="6"/>
      <c r="O18" s="6"/>
      <c r="P18" s="6"/>
    </row>
    <row r="19" spans="2:18" s="16" customFormat="1" ht="15" customHeight="1">
      <c r="B19" s="311" t="s">
        <v>25</v>
      </c>
      <c r="C19" s="311"/>
      <c r="D19" s="311"/>
      <c r="E19" s="311"/>
      <c r="F19" s="311"/>
      <c r="G19" s="36"/>
      <c r="H19" s="94"/>
      <c r="I19" s="36"/>
      <c r="J19"/>
      <c r="K19"/>
      <c r="L19"/>
      <c r="M19"/>
      <c r="N19"/>
      <c r="O19"/>
      <c r="P19"/>
      <c r="Q19"/>
      <c r="R19"/>
    </row>
    <row r="20" spans="2:18" s="16" customFormat="1" ht="15" customHeight="1">
      <c r="B20" s="16" t="s">
        <v>26</v>
      </c>
      <c r="H20" s="90"/>
      <c r="J20"/>
      <c r="K20"/>
      <c r="L20"/>
      <c r="M20"/>
      <c r="N20"/>
      <c r="O20"/>
      <c r="P20"/>
      <c r="Q20"/>
      <c r="R20"/>
    </row>
    <row r="21" spans="2:18" s="16" customFormat="1" ht="15" customHeight="1">
      <c r="B21" s="16" t="s">
        <v>27</v>
      </c>
      <c r="H21" s="90"/>
      <c r="J21"/>
      <c r="K21"/>
      <c r="L21"/>
      <c r="M21"/>
      <c r="N21"/>
      <c r="O21"/>
      <c r="P21"/>
      <c r="Q21"/>
      <c r="R21"/>
    </row>
    <row r="22" spans="2:18" s="16" customFormat="1" ht="15" customHeight="1">
      <c r="B22" s="16" t="s">
        <v>28</v>
      </c>
      <c r="H22" s="90"/>
      <c r="J22"/>
      <c r="K22"/>
      <c r="L22"/>
      <c r="M22"/>
      <c r="N22"/>
      <c r="O22"/>
      <c r="P22"/>
      <c r="Q22"/>
      <c r="R22"/>
    </row>
    <row r="23" spans="2:18" s="16" customFormat="1" ht="15" customHeight="1">
      <c r="B23" s="48" t="s">
        <v>107</v>
      </c>
      <c r="H23" s="90"/>
      <c r="J23"/>
      <c r="K23"/>
      <c r="L23"/>
      <c r="M23"/>
      <c r="N23"/>
      <c r="O23"/>
      <c r="P23"/>
      <c r="Q23"/>
      <c r="R23"/>
    </row>
    <row r="24" spans="8:18" s="16" customFormat="1" ht="15" customHeight="1">
      <c r="H24" s="90"/>
      <c r="J24"/>
      <c r="K24"/>
      <c r="L24"/>
      <c r="M24"/>
      <c r="N24"/>
      <c r="O24"/>
      <c r="P24"/>
      <c r="Q24"/>
      <c r="R24"/>
    </row>
    <row r="25" spans="2:18" s="16" customFormat="1" ht="15" customHeight="1">
      <c r="B25" s="277">
        <f>'ΛΥΚ ΕΠΙΤΡ ΜΟΝ '!B30</f>
        <v>0</v>
      </c>
      <c r="C25" s="375">
        <f>ΟΔΗΓIΕΣ!C14</f>
        <v>0</v>
      </c>
      <c r="D25" s="375"/>
      <c r="E25" s="375"/>
      <c r="F25" s="34"/>
      <c r="G25" s="34"/>
      <c r="H25" s="95"/>
      <c r="I25" s="34"/>
      <c r="J25" s="40"/>
      <c r="K25" s="41"/>
      <c r="L25" s="41"/>
      <c r="M25" s="41"/>
      <c r="N25" s="41"/>
      <c r="O25" s="41"/>
      <c r="Q25" s="42"/>
      <c r="R25" s="39"/>
    </row>
    <row r="26" spans="2:18" s="16" customFormat="1" ht="15" customHeight="1">
      <c r="B26" s="330" t="s">
        <v>53</v>
      </c>
      <c r="C26" s="330"/>
      <c r="D26" s="330"/>
      <c r="E26" s="330"/>
      <c r="F26" s="330"/>
      <c r="G26" s="86"/>
      <c r="H26" s="95"/>
      <c r="I26" s="86"/>
      <c r="J26" s="37"/>
      <c r="K26" s="37"/>
      <c r="L26" s="333">
        <f>ΟΔΗΓIΕΣ!C13</f>
        <v>0</v>
      </c>
      <c r="M26" s="333"/>
      <c r="N26" s="334">
        <f>ΟΔΗΓIΕΣ!C14</f>
        <v>0</v>
      </c>
      <c r="O26" s="334"/>
      <c r="P26" s="37"/>
      <c r="Q26" s="37"/>
      <c r="R26" s="37"/>
    </row>
    <row r="27" spans="2:18" s="16" customFormat="1" ht="15" customHeight="1">
      <c r="B27" s="45"/>
      <c r="C27" s="45"/>
      <c r="D27" s="45"/>
      <c r="E27" s="46"/>
      <c r="F27" s="46"/>
      <c r="G27" s="46"/>
      <c r="H27" s="96"/>
      <c r="I27" s="46"/>
      <c r="J27" s="331" t="s">
        <v>53</v>
      </c>
      <c r="K27" s="331"/>
      <c r="L27" s="331"/>
      <c r="M27" s="331"/>
      <c r="N27" s="331"/>
      <c r="O27" s="331"/>
      <c r="P27" s="331"/>
      <c r="Q27" s="331"/>
      <c r="R27" s="89"/>
    </row>
    <row r="28" spans="2:18" s="16" customFormat="1" ht="15" customHeight="1">
      <c r="B28" s="45"/>
      <c r="C28" s="45"/>
      <c r="D28" s="45"/>
      <c r="E28" s="46"/>
      <c r="F28" s="46"/>
      <c r="G28" s="46"/>
      <c r="H28" s="96"/>
      <c r="I28" s="46"/>
      <c r="J28" s="43"/>
      <c r="K28" s="44"/>
      <c r="L28" s="44"/>
      <c r="M28" s="44"/>
      <c r="N28" s="44"/>
      <c r="O28" s="44"/>
      <c r="P28" s="47"/>
      <c r="Q28" s="45"/>
      <c r="R28" s="46"/>
    </row>
    <row r="29" spans="2:18" s="16" customFormat="1" ht="15" customHeight="1">
      <c r="B29" s="45"/>
      <c r="C29" s="45"/>
      <c r="D29" s="45"/>
      <c r="E29" s="46"/>
      <c r="F29" s="46"/>
      <c r="G29" s="46"/>
      <c r="H29" s="96"/>
      <c r="I29" s="46"/>
      <c r="J29" s="48"/>
      <c r="K29" s="41"/>
      <c r="L29" s="41"/>
      <c r="M29" s="41"/>
      <c r="N29" s="41"/>
      <c r="O29" s="41"/>
      <c r="P29" s="47"/>
      <c r="Q29" s="45"/>
      <c r="R29" s="46"/>
    </row>
    <row r="30" spans="2:18" s="16" customFormat="1" ht="15" customHeight="1">
      <c r="B30" s="330">
        <f>'ΛΥΚ ΕΠΙΤΡ ΜΟΝ '!B35</f>
        <v>0</v>
      </c>
      <c r="C30" s="330"/>
      <c r="D30" s="330"/>
      <c r="E30" s="330"/>
      <c r="F30" s="330"/>
      <c r="G30" s="86"/>
      <c r="H30" s="95"/>
      <c r="I30" s="86"/>
      <c r="K30" s="34"/>
      <c r="L30" s="34"/>
      <c r="M30" s="34"/>
      <c r="N30" s="34"/>
      <c r="O30" s="34"/>
      <c r="P30" s="47"/>
      <c r="Q30" s="50"/>
      <c r="R30" s="47"/>
    </row>
    <row r="31" spans="2:18" s="16" customFormat="1" ht="15" customHeight="1">
      <c r="B31" s="86"/>
      <c r="C31" s="86"/>
      <c r="D31" s="86"/>
      <c r="E31" s="86"/>
      <c r="F31" s="86"/>
      <c r="G31" s="86"/>
      <c r="H31" s="95"/>
      <c r="I31" s="86"/>
      <c r="J31" s="364">
        <f>'ΛΥΚ ΕΠΙΤΡ ΜΟΝ '!B35</f>
        <v>0</v>
      </c>
      <c r="K31" s="364"/>
      <c r="L31" s="364"/>
      <c r="M31" s="364"/>
      <c r="N31" s="364"/>
      <c r="O31" s="364"/>
      <c r="P31" s="364"/>
      <c r="Q31" s="364"/>
      <c r="R31"/>
    </row>
  </sheetData>
  <sheetProtection/>
  <mergeCells count="69">
    <mergeCell ref="B30:F30"/>
    <mergeCell ref="J27:Q27"/>
    <mergeCell ref="S14:S15"/>
    <mergeCell ref="A16:F16"/>
    <mergeCell ref="B19:F19"/>
    <mergeCell ref="B26:F26"/>
    <mergeCell ref="O14:O15"/>
    <mergeCell ref="P14:P15"/>
    <mergeCell ref="Q14:Q15"/>
    <mergeCell ref="J14:J15"/>
    <mergeCell ref="R14:R15"/>
    <mergeCell ref="C25:E25"/>
    <mergeCell ref="L14:L15"/>
    <mergeCell ref="M14:M15"/>
    <mergeCell ref="N14:N15"/>
    <mergeCell ref="F14:F15"/>
    <mergeCell ref="G14:G15"/>
    <mergeCell ref="H14:H15"/>
    <mergeCell ref="I14:I15"/>
    <mergeCell ref="J31:Q31"/>
    <mergeCell ref="L26:M26"/>
    <mergeCell ref="N26:O26"/>
    <mergeCell ref="S12:S13"/>
    <mergeCell ref="K14:K15"/>
    <mergeCell ref="O12:O13"/>
    <mergeCell ref="P12:P13"/>
    <mergeCell ref="Q12:Q13"/>
    <mergeCell ref="R12:R13"/>
    <mergeCell ref="K12:K13"/>
    <mergeCell ref="A14:A15"/>
    <mergeCell ref="C14:C15"/>
    <mergeCell ref="D14:D15"/>
    <mergeCell ref="E14:E15"/>
    <mergeCell ref="L12:L13"/>
    <mergeCell ref="M12:M13"/>
    <mergeCell ref="N12:N13"/>
    <mergeCell ref="S9:S11"/>
    <mergeCell ref="R9:R11"/>
    <mergeCell ref="N9:N11"/>
    <mergeCell ref="O9:O11"/>
    <mergeCell ref="P9:P11"/>
    <mergeCell ref="Q9:Q11"/>
    <mergeCell ref="G12:G13"/>
    <mergeCell ref="H12:H13"/>
    <mergeCell ref="I12:I13"/>
    <mergeCell ref="A12:A13"/>
    <mergeCell ref="C12:C13"/>
    <mergeCell ref="D12:D13"/>
    <mergeCell ref="E12:E13"/>
    <mergeCell ref="J12:J13"/>
    <mergeCell ref="A9:A11"/>
    <mergeCell ref="B9:B11"/>
    <mergeCell ref="C9:C11"/>
    <mergeCell ref="D9:D11"/>
    <mergeCell ref="E9:E11"/>
    <mergeCell ref="F9:F11"/>
    <mergeCell ref="G9:G11"/>
    <mergeCell ref="H9:H11"/>
    <mergeCell ref="F12:F13"/>
    <mergeCell ref="F2:N2"/>
    <mergeCell ref="F3:M3"/>
    <mergeCell ref="M9:M11"/>
    <mergeCell ref="N3:Q3"/>
    <mergeCell ref="F4:P4"/>
    <mergeCell ref="F5:P5"/>
    <mergeCell ref="I9:I11"/>
    <mergeCell ref="J9:J11"/>
    <mergeCell ref="K9:K11"/>
    <mergeCell ref="L9:L11"/>
  </mergeCells>
  <printOptions/>
  <pageMargins left="0.22" right="0.25" top="0.33" bottom="0.31" header="0.23" footer="0.29"/>
  <pageSetup fitToHeight="0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15">
    <pageSetUpPr fitToPage="1"/>
  </sheetPr>
  <dimension ref="A1:R26"/>
  <sheetViews>
    <sheetView zoomScale="90" zoomScaleNormal="90" zoomScalePageLayoutView="0" workbookViewId="0" topLeftCell="A1">
      <selection activeCell="M26" sqref="M26:Q26"/>
    </sheetView>
  </sheetViews>
  <sheetFormatPr defaultColWidth="9.00390625" defaultRowHeight="12.75"/>
  <cols>
    <col min="1" max="1" width="3.375" style="9" customWidth="1"/>
    <col min="2" max="2" width="21.625" style="9" customWidth="1"/>
    <col min="3" max="3" width="9.375" style="9" customWidth="1"/>
    <col min="4" max="4" width="8.875" style="9" customWidth="1"/>
    <col min="5" max="5" width="7.625" style="9" customWidth="1"/>
    <col min="6" max="6" width="9.375" style="9" customWidth="1"/>
    <col min="7" max="7" width="8.875" style="9" customWidth="1"/>
    <col min="8" max="8" width="8.75390625" style="9" customWidth="1"/>
    <col min="9" max="9" width="7.625" style="9" customWidth="1"/>
    <col min="10" max="10" width="8.25390625" style="9" customWidth="1"/>
    <col min="11" max="11" width="8.375" style="9" customWidth="1"/>
    <col min="12" max="12" width="6.875" style="9" customWidth="1"/>
    <col min="13" max="13" width="7.625" style="9" customWidth="1"/>
    <col min="14" max="14" width="6.375" style="9" customWidth="1"/>
    <col min="15" max="15" width="9.625" style="9" customWidth="1"/>
    <col min="16" max="16" width="9.00390625" style="9" customWidth="1"/>
    <col min="17" max="17" width="10.375" style="9" customWidth="1"/>
    <col min="18" max="16384" width="9.125" style="9" customWidth="1"/>
  </cols>
  <sheetData>
    <row r="1" spans="1:14" s="8" customFormat="1" ht="12.75">
      <c r="A1" s="33" t="s">
        <v>2</v>
      </c>
      <c r="B1" s="7"/>
      <c r="C1" s="7"/>
      <c r="D1" s="7"/>
      <c r="G1" s="421" t="s">
        <v>35</v>
      </c>
      <c r="H1" s="421"/>
      <c r="I1" s="421"/>
      <c r="J1" s="421"/>
      <c r="K1" s="421"/>
      <c r="L1" s="421"/>
      <c r="M1" s="421"/>
      <c r="N1" s="421"/>
    </row>
    <row r="2" spans="1:14" s="8" customFormat="1" ht="14.25" customHeight="1">
      <c r="A2" s="33" t="s">
        <v>55</v>
      </c>
      <c r="B2" s="7"/>
      <c r="C2" s="7"/>
      <c r="D2" s="7"/>
      <c r="G2" s="421"/>
      <c r="H2" s="421"/>
      <c r="I2" s="421"/>
      <c r="J2" s="421"/>
      <c r="K2" s="421"/>
      <c r="L2" s="421"/>
      <c r="M2" s="421"/>
      <c r="N2" s="421"/>
    </row>
    <row r="3" spans="1:10" s="8" customFormat="1" ht="12.75">
      <c r="A3" s="33" t="s">
        <v>54</v>
      </c>
      <c r="B3" s="7"/>
      <c r="C3" s="7"/>
      <c r="D3" s="7"/>
      <c r="G3" s="7"/>
      <c r="J3" s="7"/>
    </row>
    <row r="4" spans="1:16" s="8" customFormat="1" ht="12.75">
      <c r="A4" s="33" t="s">
        <v>4</v>
      </c>
      <c r="B4" s="7"/>
      <c r="C4" s="7"/>
      <c r="D4" s="7"/>
      <c r="G4" s="423" t="s">
        <v>93</v>
      </c>
      <c r="H4" s="423"/>
      <c r="I4" s="423"/>
      <c r="J4" s="423"/>
      <c r="K4" s="423"/>
      <c r="L4" s="423"/>
      <c r="M4" s="423"/>
      <c r="N4" s="424">
        <f>'ΛΥΚ ΕΠΙΤΡ ΜΟΝ '!N4</f>
        <v>0</v>
      </c>
      <c r="O4" s="424"/>
      <c r="P4" s="424"/>
    </row>
    <row r="5" spans="1:14" ht="12.75">
      <c r="A5" s="33" t="s">
        <v>5</v>
      </c>
      <c r="B5" s="7"/>
      <c r="C5" s="23"/>
      <c r="D5" s="23"/>
      <c r="G5" s="423" t="s">
        <v>106</v>
      </c>
      <c r="H5" s="423"/>
      <c r="I5" s="423"/>
      <c r="J5" s="423"/>
      <c r="K5" s="423"/>
      <c r="L5" s="423"/>
      <c r="M5" s="423"/>
      <c r="N5" s="423"/>
    </row>
    <row r="6" spans="1:18" ht="12.75">
      <c r="A6" s="33"/>
      <c r="B6" s="7"/>
      <c r="C6" s="7"/>
      <c r="D6" s="7"/>
      <c r="E6" s="13"/>
      <c r="F6" s="311" t="s">
        <v>104</v>
      </c>
      <c r="G6" s="311"/>
      <c r="H6" s="311"/>
      <c r="I6" s="311"/>
      <c r="J6" s="311"/>
      <c r="K6" s="311"/>
      <c r="L6" s="311"/>
      <c r="M6" s="311"/>
      <c r="N6" s="311"/>
      <c r="O6" s="311"/>
      <c r="P6" s="34"/>
      <c r="Q6" s="34"/>
      <c r="R6" s="34"/>
    </row>
    <row r="7" spans="1:18" ht="21.75" customHeight="1">
      <c r="A7" s="110">
        <f>'ΛΥΚ ΕΠΙΤΡ ΜΟΝ '!A7:B7</f>
        <v>0</v>
      </c>
      <c r="B7" s="225"/>
      <c r="C7" s="225"/>
      <c r="D7" s="7"/>
      <c r="E7" s="13"/>
      <c r="F7" s="12"/>
      <c r="G7" s="7"/>
      <c r="H7" s="12"/>
      <c r="I7" s="12"/>
      <c r="J7" s="7"/>
      <c r="K7" s="12"/>
      <c r="L7" s="12"/>
      <c r="M7" s="12"/>
      <c r="N7" s="12"/>
      <c r="O7" s="12"/>
      <c r="P7" s="12"/>
      <c r="Q7" s="12"/>
      <c r="R7" s="12"/>
    </row>
    <row r="8" spans="1:18" ht="11.25" customHeight="1">
      <c r="A8" s="11"/>
      <c r="B8" s="13"/>
      <c r="C8" s="18"/>
      <c r="D8" s="1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8" customFormat="1" ht="18" customHeight="1">
      <c r="A9" s="61"/>
      <c r="B9" s="62"/>
      <c r="C9" s="65" t="s">
        <v>45</v>
      </c>
      <c r="D9" s="336" t="s">
        <v>100</v>
      </c>
      <c r="E9" s="63" t="s">
        <v>46</v>
      </c>
      <c r="F9" s="61" t="s">
        <v>45</v>
      </c>
      <c r="G9" s="64" t="s">
        <v>46</v>
      </c>
      <c r="H9" s="65" t="s">
        <v>45</v>
      </c>
      <c r="I9" s="61" t="s">
        <v>43</v>
      </c>
      <c r="J9" s="66" t="s">
        <v>36</v>
      </c>
      <c r="K9" s="61"/>
      <c r="L9" s="350" t="s">
        <v>87</v>
      </c>
      <c r="M9" s="53"/>
      <c r="N9" s="53"/>
      <c r="O9" s="65" t="s">
        <v>37</v>
      </c>
      <c r="P9" s="64"/>
      <c r="Q9" s="61" t="s">
        <v>45</v>
      </c>
      <c r="R9" s="67" t="s">
        <v>11</v>
      </c>
    </row>
    <row r="10" spans="1:18" s="8" customFormat="1" ht="18" customHeight="1">
      <c r="A10" s="68" t="s">
        <v>12</v>
      </c>
      <c r="B10" s="69" t="s">
        <v>38</v>
      </c>
      <c r="C10" s="68" t="s">
        <v>13</v>
      </c>
      <c r="D10" s="337"/>
      <c r="E10" s="71" t="s">
        <v>39</v>
      </c>
      <c r="F10" s="70" t="s">
        <v>14</v>
      </c>
      <c r="G10" s="72" t="s">
        <v>39</v>
      </c>
      <c r="H10" s="70" t="s">
        <v>46</v>
      </c>
      <c r="I10" s="70" t="s">
        <v>40</v>
      </c>
      <c r="J10" s="73" t="s">
        <v>15</v>
      </c>
      <c r="K10" s="68" t="s">
        <v>44</v>
      </c>
      <c r="L10" s="328"/>
      <c r="M10" s="54" t="s">
        <v>88</v>
      </c>
      <c r="N10" s="54" t="s">
        <v>94</v>
      </c>
      <c r="O10" s="75" t="s">
        <v>45</v>
      </c>
      <c r="P10" s="73" t="s">
        <v>10</v>
      </c>
      <c r="Q10" s="70" t="s">
        <v>33</v>
      </c>
      <c r="R10" s="74" t="s">
        <v>18</v>
      </c>
    </row>
    <row r="11" spans="1:18" s="8" customFormat="1" ht="18" customHeight="1">
      <c r="A11" s="76"/>
      <c r="B11" s="77" t="s">
        <v>48</v>
      </c>
      <c r="C11" s="76" t="s">
        <v>34</v>
      </c>
      <c r="D11" s="338"/>
      <c r="E11" s="78" t="s">
        <v>31</v>
      </c>
      <c r="F11" s="76" t="s">
        <v>19</v>
      </c>
      <c r="G11" s="79" t="s">
        <v>32</v>
      </c>
      <c r="H11" s="80" t="s">
        <v>39</v>
      </c>
      <c r="I11" s="81" t="s">
        <v>41</v>
      </c>
      <c r="J11" s="82">
        <v>0.0255</v>
      </c>
      <c r="K11" s="81">
        <v>0.02</v>
      </c>
      <c r="L11" s="329"/>
      <c r="M11" s="58">
        <v>0.01</v>
      </c>
      <c r="N11" s="58">
        <v>0.01</v>
      </c>
      <c r="O11" s="83" t="s">
        <v>42</v>
      </c>
      <c r="P11" s="84" t="s">
        <v>0</v>
      </c>
      <c r="Q11" s="80" t="s">
        <v>21</v>
      </c>
      <c r="R11" s="85" t="s">
        <v>22</v>
      </c>
    </row>
    <row r="12" spans="1:18" ht="27.75" customHeight="1">
      <c r="A12" s="24">
        <v>1</v>
      </c>
      <c r="B12" s="25" t="s">
        <v>68</v>
      </c>
      <c r="C12" s="102">
        <f>'ΛΥΚ ΕΠΙΤΡ ΜΟΝ '!I22</f>
        <v>2064</v>
      </c>
      <c r="D12" s="102">
        <f>'ΛΥΚ ΕΠΙΤΡ ΜΟΝ '!J22</f>
        <v>105.24999999999997</v>
      </c>
      <c r="E12" s="215">
        <v>0</v>
      </c>
      <c r="F12" s="104">
        <f aca="true" t="shared" si="0" ref="F12:F17">SUM(C12:E12)</f>
        <v>2169.25</v>
      </c>
      <c r="G12" s="215">
        <v>0</v>
      </c>
      <c r="H12" s="215">
        <v>0</v>
      </c>
      <c r="I12" s="102">
        <f>'ΛΥΚ ΕΠΙΤΡ ΜΟΝ '!L22</f>
        <v>41.279999999999994</v>
      </c>
      <c r="J12" s="102">
        <f>'ΛΥΚ ΕΠΙΤΡ ΜΟΝ '!M22</f>
        <v>52.64</v>
      </c>
      <c r="K12" s="102">
        <f>'ΛΥΚ ΕΠΙΤΡ ΜΟΝ '!N22</f>
        <v>41.279999999999994</v>
      </c>
      <c r="L12" s="102">
        <f>'ΛΥΚ ΕΠΙΤΡ ΜΟΝ '!O22</f>
        <v>41.279999999999994</v>
      </c>
      <c r="M12" s="102">
        <f>'ΛΥΚ ΕΠΙΤΡ ΜΟΝ '!P22</f>
        <v>20.639999999999997</v>
      </c>
      <c r="N12" s="234">
        <v>0</v>
      </c>
      <c r="O12" s="163">
        <f aca="true" t="shared" si="1" ref="O12:O17">SUM(I12:N12)</f>
        <v>197.11999999999998</v>
      </c>
      <c r="P12" s="102">
        <f>'ΛΥΚ ΕΠΙΤΡ ΜΟΝ '!R22</f>
        <v>367.79</v>
      </c>
      <c r="Q12" s="163">
        <f aca="true" t="shared" si="2" ref="Q12:Q17">SUM(O12:P12)</f>
        <v>564.91</v>
      </c>
      <c r="R12" s="102">
        <f aca="true" t="shared" si="3" ref="R12:R17">C12-Q12-G12</f>
        <v>1499.0900000000001</v>
      </c>
    </row>
    <row r="13" spans="1:18" ht="27.75" customHeight="1">
      <c r="A13" s="15">
        <v>2</v>
      </c>
      <c r="B13" s="25" t="s">
        <v>69</v>
      </c>
      <c r="C13" s="104">
        <f>'ΛΥΚ ΕΠΙΤΡ ΑΝΑΠΛ'!I16</f>
        <v>0</v>
      </c>
      <c r="D13" s="216">
        <v>0</v>
      </c>
      <c r="E13" s="104">
        <f>'ΛΥΚ ΕΠΙΤΡ ΑΝΑΠΛ'!J16</f>
        <v>0</v>
      </c>
      <c r="F13" s="104">
        <f t="shared" si="0"/>
        <v>0</v>
      </c>
      <c r="G13" s="104">
        <f>'ΛΥΚ ΕΠΙΤΡ ΑΝΑΠΛ'!L16</f>
        <v>0</v>
      </c>
      <c r="H13" s="103">
        <f>E13+G13</f>
        <v>0</v>
      </c>
      <c r="I13" s="103">
        <f>'ΛΥΚ ΕΠΙΤΡ ΑΝΑΠΛ'!N16</f>
        <v>0</v>
      </c>
      <c r="J13" s="216">
        <v>0</v>
      </c>
      <c r="K13" s="216">
        <v>0</v>
      </c>
      <c r="L13" s="216">
        <v>0</v>
      </c>
      <c r="M13" s="216">
        <v>0</v>
      </c>
      <c r="N13" s="102">
        <f>'ΛΥΚ ΕΠΙΤΡ ΑΝΑΠΛ'!O16</f>
        <v>0</v>
      </c>
      <c r="O13" s="104">
        <f t="shared" si="1"/>
        <v>0</v>
      </c>
      <c r="P13" s="104">
        <f>'ΛΥΚ ΕΠΙΤΡ ΑΝΑΠΛ'!P16</f>
        <v>0</v>
      </c>
      <c r="Q13" s="104">
        <f t="shared" si="2"/>
        <v>0</v>
      </c>
      <c r="R13" s="102">
        <f t="shared" si="3"/>
        <v>0</v>
      </c>
    </row>
    <row r="14" spans="1:18" ht="27.75" customHeight="1">
      <c r="A14" s="15">
        <v>3</v>
      </c>
      <c r="B14" s="26" t="s">
        <v>66</v>
      </c>
      <c r="C14" s="104">
        <f>'ΕΠΙΤΗΡ  ΜΟΝ'!I48</f>
        <v>0</v>
      </c>
      <c r="D14" s="104">
        <f>'ΕΠΙΤΗΡ  ΜΟΝ'!J48</f>
        <v>0</v>
      </c>
      <c r="E14" s="216">
        <v>0</v>
      </c>
      <c r="F14" s="104">
        <f t="shared" si="0"/>
        <v>0</v>
      </c>
      <c r="G14" s="216">
        <v>0</v>
      </c>
      <c r="H14" s="103">
        <f>E14+G14</f>
        <v>0</v>
      </c>
      <c r="I14" s="104">
        <f>'ΕΠΙΤΗΡ  ΜΟΝ'!L48</f>
        <v>0</v>
      </c>
      <c r="J14" s="104">
        <f>'ΕΠΙΤΗΡ  ΜΟΝ'!M48</f>
        <v>0</v>
      </c>
      <c r="K14" s="104">
        <f>'ΕΠΙΤΗΡ  ΜΟΝ'!N48</f>
        <v>0</v>
      </c>
      <c r="L14" s="104">
        <f>'ΕΠΙΤΗΡ  ΜΟΝ'!O48</f>
        <v>0</v>
      </c>
      <c r="M14" s="104">
        <f>'ΕΠΙΤΗΡ  ΜΟΝ'!P48</f>
        <v>0</v>
      </c>
      <c r="N14" s="216">
        <v>0</v>
      </c>
      <c r="O14" s="104">
        <f t="shared" si="1"/>
        <v>0</v>
      </c>
      <c r="P14" s="104">
        <f>'ΕΠΙΤΗΡ  ΜΟΝ'!R48</f>
        <v>0</v>
      </c>
      <c r="Q14" s="104">
        <f t="shared" si="2"/>
        <v>0</v>
      </c>
      <c r="R14" s="104">
        <f t="shared" si="3"/>
        <v>0</v>
      </c>
    </row>
    <row r="15" spans="1:18" ht="27.75" customHeight="1">
      <c r="A15" s="15">
        <v>4</v>
      </c>
      <c r="B15" s="26" t="s">
        <v>70</v>
      </c>
      <c r="C15" s="104">
        <f>'ΕΠΙΤΗΡ ΑΝΑΠΛ'!I16</f>
        <v>0</v>
      </c>
      <c r="D15" s="216">
        <v>0</v>
      </c>
      <c r="E15" s="104">
        <f>'ΕΠΙΤΗΡ ΑΝΑΠΛ'!J16</f>
        <v>0</v>
      </c>
      <c r="F15" s="104">
        <f t="shared" si="0"/>
        <v>0</v>
      </c>
      <c r="G15" s="104">
        <f>'ΕΠΙΤΗΡ ΑΝΑΠΛ'!L16</f>
        <v>0</v>
      </c>
      <c r="H15" s="103">
        <f>E15+G15</f>
        <v>0</v>
      </c>
      <c r="I15" s="104">
        <f>'ΕΠΙΤΗΡ ΑΝΑΠΛ'!N16</f>
        <v>0</v>
      </c>
      <c r="J15" s="216">
        <v>0</v>
      </c>
      <c r="K15" s="216">
        <v>0</v>
      </c>
      <c r="L15" s="216">
        <v>0</v>
      </c>
      <c r="M15" s="216">
        <v>0</v>
      </c>
      <c r="N15" s="104">
        <f>'ΕΠΙΤΗΡ ΑΝΑΠΛ'!O16</f>
        <v>0</v>
      </c>
      <c r="O15" s="104">
        <f t="shared" si="1"/>
        <v>0</v>
      </c>
      <c r="P15" s="104">
        <f>'ΕΠΙΤΗΡ ΑΝΑΠΛ'!P16</f>
        <v>0</v>
      </c>
      <c r="Q15" s="104">
        <f t="shared" si="2"/>
        <v>0</v>
      </c>
      <c r="R15" s="104">
        <f t="shared" si="3"/>
        <v>0</v>
      </c>
    </row>
    <row r="16" spans="1:18" ht="27.75" customHeight="1">
      <c r="A16" s="15">
        <v>5</v>
      </c>
      <c r="B16" s="26" t="s">
        <v>77</v>
      </c>
      <c r="C16" s="104">
        <f>'ΚΑΘΑΡ ΣΥΜΒΑΣ'!I16</f>
        <v>0</v>
      </c>
      <c r="D16" s="216">
        <v>0</v>
      </c>
      <c r="E16" s="104">
        <f>'ΚΑΘΑΡ ΣΥΜΒΑΣ'!J16</f>
        <v>0</v>
      </c>
      <c r="F16" s="104">
        <f t="shared" si="0"/>
        <v>0</v>
      </c>
      <c r="G16" s="104">
        <f>'ΚΑΘΑΡ ΣΥΜΒΑΣ'!L16</f>
        <v>0</v>
      </c>
      <c r="H16" s="103">
        <f>E16+G16</f>
        <v>0</v>
      </c>
      <c r="I16" s="104">
        <f>'ΚΑΘΑΡ ΣΥΜΒΑΣ'!N16</f>
        <v>0</v>
      </c>
      <c r="J16" s="216">
        <v>0</v>
      </c>
      <c r="K16" s="216">
        <v>0</v>
      </c>
      <c r="L16" s="216">
        <v>0</v>
      </c>
      <c r="M16" s="216">
        <v>0</v>
      </c>
      <c r="N16" s="104">
        <f>'ΚΑΘΑΡ ΣΥΜΒΑΣ'!O16</f>
        <v>0</v>
      </c>
      <c r="O16" s="104">
        <f t="shared" si="1"/>
        <v>0</v>
      </c>
      <c r="P16" s="104">
        <f>'ΚΑΘΑΡ ΣΥΜΒΑΣ'!P16</f>
        <v>0</v>
      </c>
      <c r="Q16" s="104">
        <f t="shared" si="2"/>
        <v>0</v>
      </c>
      <c r="R16" s="104">
        <f t="shared" si="3"/>
        <v>0</v>
      </c>
    </row>
    <row r="17" spans="1:18" ht="27.75" customHeight="1">
      <c r="A17" s="15">
        <v>6</v>
      </c>
      <c r="B17" s="26" t="s">
        <v>67</v>
      </c>
      <c r="C17" s="104">
        <f>'ΚΑΘΑΡ. ΜΟΝΙΜΕΣ'!I16</f>
        <v>0</v>
      </c>
      <c r="D17" s="216">
        <v>0</v>
      </c>
      <c r="E17" s="104">
        <f>'ΚΑΘΑΡ. ΜΟΝΙΜΕΣ'!J16</f>
        <v>0</v>
      </c>
      <c r="F17" s="104">
        <f t="shared" si="0"/>
        <v>0</v>
      </c>
      <c r="G17" s="104">
        <f>'ΚΑΘΑΡ. ΜΟΝΙΜΕΣ'!L16</f>
        <v>0</v>
      </c>
      <c r="H17" s="103">
        <f>E17+G17</f>
        <v>0</v>
      </c>
      <c r="I17" s="104">
        <f>'ΚΑΘΑΡ. ΜΟΝΙΜΕΣ'!N16</f>
        <v>0</v>
      </c>
      <c r="J17" s="216">
        <v>0</v>
      </c>
      <c r="K17" s="216">
        <v>0</v>
      </c>
      <c r="L17" s="216">
        <v>0</v>
      </c>
      <c r="M17" s="216">
        <v>0</v>
      </c>
      <c r="N17" s="104">
        <f>'ΚΑΘΑΡ. ΜΟΝΙΜΕΣ'!O16</f>
        <v>0</v>
      </c>
      <c r="O17" s="164">
        <f t="shared" si="1"/>
        <v>0</v>
      </c>
      <c r="P17" s="104">
        <f>'ΚΑΘΑΡ. ΜΟΝΙΜΕΣ'!P16</f>
        <v>0</v>
      </c>
      <c r="Q17" s="164">
        <f t="shared" si="2"/>
        <v>0</v>
      </c>
      <c r="R17" s="104">
        <f t="shared" si="3"/>
        <v>0</v>
      </c>
    </row>
    <row r="18" spans="1:18" s="34" customFormat="1" ht="32.25" customHeight="1">
      <c r="A18" s="100"/>
      <c r="B18" s="101" t="s">
        <v>24</v>
      </c>
      <c r="C18" s="105">
        <f aca="true" t="shared" si="4" ref="C18:N18">SUM(C12:C17)</f>
        <v>2064</v>
      </c>
      <c r="D18" s="105">
        <f>SUM(D12:D17)</f>
        <v>105.24999999999997</v>
      </c>
      <c r="E18" s="105">
        <f t="shared" si="4"/>
        <v>0</v>
      </c>
      <c r="F18" s="105">
        <f t="shared" si="4"/>
        <v>2169.25</v>
      </c>
      <c r="G18" s="105">
        <f t="shared" si="4"/>
        <v>0</v>
      </c>
      <c r="H18" s="105">
        <f t="shared" si="4"/>
        <v>0</v>
      </c>
      <c r="I18" s="105">
        <f t="shared" si="4"/>
        <v>41.279999999999994</v>
      </c>
      <c r="J18" s="105">
        <f t="shared" si="4"/>
        <v>52.64</v>
      </c>
      <c r="K18" s="105">
        <f t="shared" si="4"/>
        <v>41.279999999999994</v>
      </c>
      <c r="L18" s="105">
        <f t="shared" si="4"/>
        <v>41.279999999999994</v>
      </c>
      <c r="M18" s="105">
        <f t="shared" si="4"/>
        <v>20.639999999999997</v>
      </c>
      <c r="N18" s="105">
        <f t="shared" si="4"/>
        <v>0</v>
      </c>
      <c r="O18" s="105">
        <f>SUM(O12:O17)</f>
        <v>197.11999999999998</v>
      </c>
      <c r="P18" s="105">
        <f>SUM(P12:P17)</f>
        <v>367.79</v>
      </c>
      <c r="Q18" s="105">
        <f>SUM(Q12:Q17)</f>
        <v>564.91</v>
      </c>
      <c r="R18" s="105">
        <f>SUM(R12:R17)</f>
        <v>1499.0900000000001</v>
      </c>
    </row>
    <row r="19" ht="29.25" customHeight="1"/>
    <row r="20" spans="2:18" ht="24" customHeight="1">
      <c r="B20" s="27"/>
      <c r="C20" s="10"/>
      <c r="D20" s="10"/>
      <c r="E20" s="10"/>
      <c r="I20" s="28"/>
      <c r="J20" s="28"/>
      <c r="P20" s="28"/>
      <c r="Q20" s="14"/>
      <c r="R20" s="18"/>
    </row>
    <row r="21" spans="2:18" ht="12.75">
      <c r="B21" s="10"/>
      <c r="C21" s="10"/>
      <c r="D21" s="10"/>
      <c r="E21" s="10"/>
      <c r="F21" s="10"/>
      <c r="G21" s="20"/>
      <c r="H21" s="29"/>
      <c r="I21" s="10"/>
      <c r="J21" s="10"/>
      <c r="K21" s="17"/>
      <c r="L21" s="17"/>
      <c r="M21" s="427">
        <f>ΟΔΗΓIΕΣ!C13</f>
        <v>0</v>
      </c>
      <c r="N21" s="428"/>
      <c r="O21" s="428"/>
      <c r="P21" s="420">
        <f>ΟΔΗΓIΕΣ!C14</f>
        <v>0</v>
      </c>
      <c r="Q21" s="420"/>
      <c r="R21" s="10"/>
    </row>
    <row r="22" spans="2:18" ht="12.75">
      <c r="B22" s="10"/>
      <c r="C22" s="10"/>
      <c r="D22" s="10"/>
      <c r="E22" s="10"/>
      <c r="F22" s="21"/>
      <c r="G22" s="29"/>
      <c r="H22" s="29"/>
      <c r="I22" s="10"/>
      <c r="J22" s="10"/>
      <c r="K22" s="30"/>
      <c r="L22" s="30"/>
      <c r="M22" s="425" t="str">
        <f>'ΛΥΚ ΕΠΙΤΡ ΜΟΝ '!L26</f>
        <v>Ο/Η ΠΡΟΕΔΡΟΣ ΤΟΥ ΕΞΕΤ. ΚΕΝΤΡΟΥ</v>
      </c>
      <c r="N22" s="426"/>
      <c r="O22" s="426"/>
      <c r="P22" s="426"/>
      <c r="Q22" s="426"/>
      <c r="R22" s="10"/>
    </row>
    <row r="23" spans="2:18" ht="12" customHeight="1">
      <c r="B23" s="10"/>
      <c r="C23" s="10"/>
      <c r="D23" s="10"/>
      <c r="E23" s="10"/>
      <c r="F23" s="20"/>
      <c r="G23" s="20"/>
      <c r="H23" s="29"/>
      <c r="I23" s="19"/>
      <c r="J23" s="19"/>
      <c r="K23" s="20"/>
      <c r="L23" s="20"/>
      <c r="M23" s="20"/>
      <c r="N23" s="20"/>
      <c r="O23" s="20"/>
      <c r="P23" s="20"/>
      <c r="Q23" s="20"/>
      <c r="R23" s="19"/>
    </row>
    <row r="24" spans="2:18" ht="11.25" customHeight="1">
      <c r="B24" s="28"/>
      <c r="C24" s="10"/>
      <c r="D24" s="10"/>
      <c r="E24" s="10"/>
      <c r="F24" s="20"/>
      <c r="G24" s="10"/>
      <c r="H24" s="11"/>
      <c r="I24" s="19"/>
      <c r="J24" s="19"/>
      <c r="K24" s="20"/>
      <c r="L24" s="20"/>
      <c r="M24" s="20"/>
      <c r="N24" s="20"/>
      <c r="O24" s="20"/>
      <c r="P24" s="20"/>
      <c r="Q24" s="20"/>
      <c r="R24" s="19"/>
    </row>
    <row r="25" spans="2:18" ht="12.75">
      <c r="B25" s="30"/>
      <c r="C25" s="10"/>
      <c r="D25" s="10"/>
      <c r="E25" s="28"/>
      <c r="F25" s="28"/>
      <c r="G25" s="10"/>
      <c r="H25" s="11"/>
      <c r="I25" s="19"/>
      <c r="J25" s="19"/>
      <c r="K25" s="20"/>
      <c r="L25" s="20"/>
      <c r="M25" s="20"/>
      <c r="N25" s="20"/>
      <c r="O25" s="20"/>
      <c r="P25" s="20"/>
      <c r="Q25" s="20"/>
      <c r="R25" s="10"/>
    </row>
    <row r="26" spans="2:18" ht="12.75">
      <c r="B26" s="20"/>
      <c r="C26" s="19"/>
      <c r="D26" s="19"/>
      <c r="M26" s="422">
        <f>'ΛΥΚ ΕΠΙΤΡ ΜΟΝ '!L31</f>
        <v>0</v>
      </c>
      <c r="N26" s="422"/>
      <c r="O26" s="423"/>
      <c r="P26" s="423"/>
      <c r="Q26" s="423"/>
      <c r="R26" s="31"/>
    </row>
  </sheetData>
  <sheetProtection/>
  <mergeCells count="11">
    <mergeCell ref="M26:Q26"/>
    <mergeCell ref="N4:P4"/>
    <mergeCell ref="L9:L11"/>
    <mergeCell ref="M22:Q22"/>
    <mergeCell ref="G4:M4"/>
    <mergeCell ref="G5:N5"/>
    <mergeCell ref="M21:O21"/>
    <mergeCell ref="P21:Q21"/>
    <mergeCell ref="G1:N2"/>
    <mergeCell ref="F6:O6"/>
    <mergeCell ref="D9:D11"/>
  </mergeCells>
  <printOptions/>
  <pageMargins left="0.1968503937007874" right="0.1968503937007874" top="0.31496062992125984" bottom="0.4724409448818898" header="0.2362204724409449" footer="0.2755905511811024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ΔΡΟΣΟΣ ΓΕΩΡΓΙΟΣ ΔΔΕ ΦΘΙΩΤΙΔΑΣ</dc:creator>
  <cp:keywords/>
  <dc:description/>
  <cp:lastModifiedBy>kalodimos</cp:lastModifiedBy>
  <cp:lastPrinted>2012-05-11T07:54:57Z</cp:lastPrinted>
  <dcterms:created xsi:type="dcterms:W3CDTF">2002-01-23T05:55:17Z</dcterms:created>
  <dcterms:modified xsi:type="dcterms:W3CDTF">2012-05-17T10:31:14Z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